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420" windowWidth="15600" windowHeight="11760"/>
  </bookViews>
  <sheets>
    <sheet name="на 01 января 22 г. " sheetId="13" r:id="rId1"/>
  </sheets>
  <definedNames>
    <definedName name="_xlnm.Print_Area" localSheetId="0">'на 01 января 22 г. '!$A$1:$I$103</definedName>
  </definedNames>
  <calcPr calcId="144525" refMode="R1C1"/>
  <fileRecoveryPr autoRecover="0"/>
</workbook>
</file>

<file path=xl/calcChain.xml><?xml version="1.0" encoding="utf-8"?>
<calcChain xmlns="http://schemas.openxmlformats.org/spreadsheetml/2006/main">
  <c r="H53" i="13" l="1"/>
  <c r="G53" i="13"/>
  <c r="F53" i="13"/>
  <c r="H29" i="13"/>
  <c r="G29" i="13"/>
  <c r="F29" i="13"/>
  <c r="F87" i="13" l="1"/>
  <c r="H85" i="13"/>
  <c r="G85" i="13"/>
  <c r="F85" i="13"/>
  <c r="H76" i="13"/>
  <c r="G76" i="13"/>
  <c r="F76" i="13"/>
  <c r="H65" i="13"/>
  <c r="G65" i="13"/>
  <c r="F65" i="13"/>
  <c r="I20" i="13"/>
  <c r="H19" i="13"/>
  <c r="G19" i="13"/>
  <c r="F19" i="13"/>
  <c r="F30" i="13" l="1"/>
  <c r="F86" i="13" s="1"/>
  <c r="F93" i="13" s="1"/>
  <c r="G30" i="13"/>
  <c r="G86" i="13" s="1"/>
  <c r="I22" i="13"/>
  <c r="H30" i="13"/>
  <c r="I21" i="13"/>
  <c r="I23" i="13"/>
  <c r="H86" i="13" l="1"/>
  <c r="F94" i="13"/>
  <c r="G93" i="13"/>
  <c r="G94" i="13"/>
  <c r="F92" i="13"/>
  <c r="H93" i="13" l="1"/>
  <c r="G92" i="13"/>
  <c r="H92" i="13" s="1"/>
  <c r="H94" i="13"/>
</calcChain>
</file>

<file path=xl/sharedStrings.xml><?xml version="1.0" encoding="utf-8"?>
<sst xmlns="http://schemas.openxmlformats.org/spreadsheetml/2006/main" count="299" uniqueCount="81">
  <si>
    <t xml:space="preserve"> </t>
  </si>
  <si>
    <t>профинансировано</t>
  </si>
  <si>
    <t xml:space="preserve">Наименование текущего счета </t>
  </si>
  <si>
    <t>ИТОГО</t>
  </si>
  <si>
    <t>852</t>
  </si>
  <si>
    <t>180</t>
  </si>
  <si>
    <t>851</t>
  </si>
  <si>
    <t>244</t>
  </si>
  <si>
    <t>111</t>
  </si>
  <si>
    <t>0310</t>
  </si>
  <si>
    <t>112</t>
  </si>
  <si>
    <t>0309</t>
  </si>
  <si>
    <t>122</t>
  </si>
  <si>
    <t>121</t>
  </si>
  <si>
    <t>5</t>
  </si>
  <si>
    <t>4</t>
  </si>
  <si>
    <t>3</t>
  </si>
  <si>
    <t>2</t>
  </si>
  <si>
    <t>КВР</t>
  </si>
  <si>
    <t>КЦС</t>
  </si>
  <si>
    <t>ППП</t>
  </si>
  <si>
    <t>ФКР</t>
  </si>
  <si>
    <t>по</t>
  </si>
  <si>
    <t>Профинансировано за отчетный период</t>
  </si>
  <si>
    <t>Утвержденная бюджетная классификация за отчетный период</t>
  </si>
  <si>
    <t>код</t>
  </si>
  <si>
    <t>Наименование видов и статей эконом. классиф.</t>
  </si>
  <si>
    <t>1. Расходы</t>
  </si>
  <si>
    <t>Единица измерения: руб.</t>
  </si>
  <si>
    <t>по ОКЕИ</t>
  </si>
  <si>
    <t>Периодичность месячная, годовая</t>
  </si>
  <si>
    <t>ОКОНХ</t>
  </si>
  <si>
    <t>по ОКАТО</t>
  </si>
  <si>
    <t>по ОКОГУ</t>
  </si>
  <si>
    <t xml:space="preserve">Россиийской Федерации  </t>
  </si>
  <si>
    <t>ОКПО</t>
  </si>
  <si>
    <t>и организаций, финансируемых из бюджетов субъектов</t>
  </si>
  <si>
    <t>дата</t>
  </si>
  <si>
    <t>Отчет</t>
  </si>
  <si>
    <t xml:space="preserve">об исполнении сметы доходов и расходов учреждений  </t>
  </si>
  <si>
    <t>0314</t>
  </si>
  <si>
    <t>129</t>
  </si>
  <si>
    <t>119</t>
  </si>
  <si>
    <t>853</t>
  </si>
  <si>
    <t>242</t>
  </si>
  <si>
    <t>414</t>
  </si>
  <si>
    <t>243</t>
  </si>
  <si>
    <t>Начальник отдела финансового,</t>
  </si>
  <si>
    <t>материально-технического обеспечения</t>
  </si>
  <si>
    <t>и контрактной службы</t>
  </si>
  <si>
    <t>А. А. Агабекова</t>
  </si>
  <si>
    <t>0750120000</t>
  </si>
  <si>
    <t>0750200590</t>
  </si>
  <si>
    <t>0750300590</t>
  </si>
  <si>
    <t>Кассовые расходы</t>
  </si>
  <si>
    <t>ВСЕГО</t>
  </si>
  <si>
    <t>0705</t>
  </si>
  <si>
    <t>0750400590</t>
  </si>
  <si>
    <t>0760199590</t>
  </si>
  <si>
    <t>0770199590</t>
  </si>
  <si>
    <t>0710299590</t>
  </si>
  <si>
    <t>9990099950</t>
  </si>
  <si>
    <t>МЧС Дагестана</t>
  </si>
  <si>
    <t>ГКУ РД "Центр ГО и ЧС"</t>
  </si>
  <si>
    <t>ГКУ РД "ППС РД"</t>
  </si>
  <si>
    <t>ГКУ РД "Служба-112"</t>
  </si>
  <si>
    <t>ГКОУ РД "УМЦ по ГО и ЧС"</t>
  </si>
  <si>
    <t>9990020680</t>
  </si>
  <si>
    <t xml:space="preserve"> 2. Сведения о движении средств бюджетов субъектов  РФ и местных бюджетов на счетах учреждения </t>
  </si>
  <si>
    <t>9980099900</t>
  </si>
  <si>
    <t>0720199585</t>
  </si>
  <si>
    <t>415</t>
  </si>
  <si>
    <t>0750500590</t>
  </si>
  <si>
    <t>247</t>
  </si>
  <si>
    <t>кассовые расходы за 2021 г.</t>
  </si>
  <si>
    <t>обесп реал</t>
  </si>
  <si>
    <t>831</t>
  </si>
  <si>
    <t>на 01 января 2022 г.</t>
  </si>
  <si>
    <t>остаток на 01.01.2022 г.</t>
  </si>
  <si>
    <t xml:space="preserve">                             Министерство по делам гражданской обороны, чрезвычайным ситуациям и</t>
  </si>
  <si>
    <t xml:space="preserve">                             ликвидации последствий стихийных бедствий Республики Дагестан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</si>
</sst>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"/>
  </numFmts>
  <fonts count="26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8"/>
      <color theme="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1" fillId="0" borderId="0" xfId="0" applyNumberFormat="1" applyFont="1" applyAlignment="1">
      <alignment horizontal="center" vertical="center"/>
    </xf>
    <xf numFmtId="4" fontId="3" fillId="0" borderId="0" xfId="0" applyNumberFormat="1" applyFont="1"/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" fontId="10" fillId="2" borderId="9" xfId="0" applyNumberFormat="1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/>
    </xf>
    <xf numFmtId="4" fontId="10" fillId="0" borderId="8" xfId="0" applyNumberFormat="1" applyFont="1" applyBorder="1" applyAlignment="1">
      <alignment horizontal="center" vertical="center"/>
    </xf>
    <xf numFmtId="4" fontId="10" fillId="2" borderId="8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13" fillId="2" borderId="0" xfId="0" applyNumberFormat="1" applyFont="1" applyFill="1"/>
    <xf numFmtId="0" fontId="13" fillId="2" borderId="0" xfId="0" applyFont="1" applyFill="1"/>
    <xf numFmtId="4" fontId="13" fillId="2" borderId="0" xfId="0" applyNumberFormat="1" applyFont="1" applyFill="1" applyAlignment="1">
      <alignment vertical="top"/>
    </xf>
    <xf numFmtId="0" fontId="14" fillId="2" borderId="0" xfId="0" applyFont="1" applyFill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6" fillId="2" borderId="13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8" fillId="0" borderId="0" xfId="0" applyFont="1"/>
    <xf numFmtId="0" fontId="6" fillId="0" borderId="3" xfId="0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5" fillId="0" borderId="0" xfId="0" applyNumberFormat="1" applyFont="1"/>
    <xf numFmtId="4" fontId="5" fillId="2" borderId="8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2" borderId="21" xfId="0" applyNumberFormat="1" applyFont="1" applyFill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11" fillId="2" borderId="4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20" fillId="2" borderId="0" xfId="0" applyNumberFormat="1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0" fillId="0" borderId="0" xfId="0" applyNumberFormat="1"/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/>
    <xf numFmtId="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4" fontId="10" fillId="2" borderId="10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165" fontId="25" fillId="2" borderId="0" xfId="0" applyNumberFormat="1" applyFont="1" applyFill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7" fillId="0" borderId="8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2" fontId="6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13"/>
  <sheetViews>
    <sheetView tabSelected="1" showWhiteSpace="0" view="pageLayout" topLeftCell="A40" zoomScaleNormal="100" zoomScaleSheetLayoutView="100" workbookViewId="0">
      <selection activeCell="H6" sqref="H6"/>
    </sheetView>
  </sheetViews>
  <sheetFormatPr defaultColWidth="9.140625" defaultRowHeight="15" x14ac:dyDescent="0.25"/>
  <cols>
    <col min="1" max="1" width="11.7109375" customWidth="1"/>
    <col min="2" max="2" width="7" customWidth="1"/>
    <col min="3" max="3" width="6.28515625" customWidth="1"/>
    <col min="4" max="4" width="14.42578125" customWidth="1"/>
    <col min="5" max="5" width="6.85546875" customWidth="1"/>
    <col min="6" max="6" width="18.42578125" customWidth="1"/>
    <col min="7" max="7" width="18.85546875" customWidth="1"/>
    <col min="8" max="8" width="19.42578125" customWidth="1"/>
    <col min="9" max="9" width="12" customWidth="1"/>
    <col min="10" max="10" width="15.5703125" customWidth="1"/>
    <col min="11" max="11" width="15.5703125" style="1" customWidth="1"/>
    <col min="12" max="12" width="16.28515625" style="1" customWidth="1"/>
    <col min="13" max="13" width="13.140625" style="1" bestFit="1" customWidth="1"/>
    <col min="14" max="14" width="15.85546875" style="1" customWidth="1"/>
    <col min="15" max="15" width="14.7109375" style="1" customWidth="1"/>
    <col min="16" max="16" width="15.5703125" style="1" customWidth="1"/>
    <col min="17" max="16384" width="9.140625" style="1"/>
  </cols>
  <sheetData>
    <row r="1" spans="1:10" ht="18.75" customHeight="1" x14ac:dyDescent="0.25">
      <c r="A1" s="60" t="s">
        <v>79</v>
      </c>
      <c r="B1" s="60"/>
      <c r="C1" s="60"/>
      <c r="D1" s="60"/>
      <c r="E1" s="60"/>
      <c r="F1" s="60"/>
      <c r="G1" s="10"/>
      <c r="H1" s="11"/>
      <c r="I1" s="1"/>
      <c r="J1" s="1"/>
    </row>
    <row r="2" spans="1:10" ht="20.25" customHeight="1" x14ac:dyDescent="0.25">
      <c r="A2" s="123" t="s">
        <v>80</v>
      </c>
      <c r="B2" s="124"/>
      <c r="C2" s="124"/>
      <c r="D2" s="124"/>
      <c r="E2" s="124"/>
      <c r="F2" s="124"/>
      <c r="G2" s="124"/>
      <c r="H2" s="124"/>
      <c r="I2" s="1"/>
      <c r="J2" s="1"/>
    </row>
    <row r="3" spans="1:10" ht="16.899999999999999" customHeight="1" x14ac:dyDescent="0.25">
      <c r="A3" s="60"/>
      <c r="B3" s="12"/>
      <c r="C3" s="12"/>
      <c r="D3" s="125"/>
      <c r="E3" s="126"/>
      <c r="F3" s="126"/>
      <c r="G3" s="10"/>
      <c r="H3" s="10"/>
      <c r="I3" s="1"/>
      <c r="J3" s="1"/>
    </row>
    <row r="4" spans="1:10" ht="15.75" x14ac:dyDescent="0.25">
      <c r="A4" s="13"/>
      <c r="B4" s="13" t="s">
        <v>38</v>
      </c>
      <c r="C4" s="13"/>
      <c r="D4" s="13"/>
      <c r="E4" s="13"/>
      <c r="F4" s="13"/>
      <c r="G4" s="13"/>
      <c r="H4" s="13"/>
      <c r="I4" s="1"/>
      <c r="J4" s="1"/>
    </row>
    <row r="5" spans="1:10" ht="15.75" x14ac:dyDescent="0.25">
      <c r="A5" s="14" t="s">
        <v>39</v>
      </c>
      <c r="B5" s="15"/>
      <c r="C5" s="15"/>
      <c r="D5" s="15"/>
      <c r="E5" s="15"/>
      <c r="F5" s="15"/>
      <c r="G5" s="15" t="s">
        <v>37</v>
      </c>
      <c r="H5" s="37">
        <v>44571</v>
      </c>
      <c r="I5" s="1"/>
      <c r="J5" s="1"/>
    </row>
    <row r="6" spans="1:10" ht="15.75" x14ac:dyDescent="0.25">
      <c r="A6" s="15" t="s">
        <v>36</v>
      </c>
      <c r="B6" s="15"/>
      <c r="C6" s="15"/>
      <c r="D6" s="15"/>
      <c r="E6" s="15"/>
      <c r="F6" s="15"/>
      <c r="G6" s="15" t="s">
        <v>35</v>
      </c>
      <c r="H6" s="18">
        <v>25116726</v>
      </c>
      <c r="I6" s="1"/>
      <c r="J6" s="1"/>
    </row>
    <row r="7" spans="1:10" ht="15.75" x14ac:dyDescent="0.25">
      <c r="A7" s="15" t="s">
        <v>34</v>
      </c>
      <c r="B7" s="15"/>
      <c r="C7" s="15"/>
      <c r="D7" s="15"/>
      <c r="E7" s="15"/>
      <c r="F7" s="15"/>
      <c r="G7" s="15" t="s">
        <v>33</v>
      </c>
      <c r="H7" s="18">
        <v>2300227</v>
      </c>
      <c r="I7" s="1"/>
      <c r="J7" s="1"/>
    </row>
    <row r="8" spans="1:10" ht="15.75" x14ac:dyDescent="0.25">
      <c r="A8" s="15"/>
      <c r="B8" s="15"/>
      <c r="C8" s="15" t="s">
        <v>77</v>
      </c>
      <c r="D8" s="15"/>
      <c r="E8" s="15"/>
      <c r="F8" s="16"/>
      <c r="G8" s="16" t="s">
        <v>32</v>
      </c>
      <c r="H8" s="18">
        <v>82401370000</v>
      </c>
      <c r="I8" s="1"/>
      <c r="J8" s="1"/>
    </row>
    <row r="9" spans="1:10" ht="15.75" x14ac:dyDescent="0.25">
      <c r="A9" s="15"/>
      <c r="B9" s="15"/>
      <c r="C9" s="15"/>
      <c r="D9" s="15"/>
      <c r="E9" s="15"/>
      <c r="F9" s="16"/>
      <c r="G9" s="16" t="s">
        <v>31</v>
      </c>
      <c r="H9" s="18"/>
      <c r="I9" s="1"/>
      <c r="J9" s="1"/>
    </row>
    <row r="10" spans="1:10" ht="15.75" x14ac:dyDescent="0.25">
      <c r="A10" s="16" t="s">
        <v>30</v>
      </c>
      <c r="B10" s="15"/>
      <c r="C10" s="15"/>
      <c r="D10" s="15"/>
      <c r="E10" s="15"/>
      <c r="F10" s="16"/>
      <c r="G10" s="16" t="s">
        <v>29</v>
      </c>
      <c r="H10" s="18"/>
      <c r="I10" s="1"/>
      <c r="J10" s="1"/>
    </row>
    <row r="11" spans="1:10" ht="15.75" x14ac:dyDescent="0.25">
      <c r="A11" s="16" t="s">
        <v>28</v>
      </c>
      <c r="B11" s="15"/>
      <c r="C11" s="15"/>
      <c r="D11" s="15"/>
      <c r="E11" s="15"/>
      <c r="F11" s="17"/>
      <c r="G11" s="15"/>
      <c r="H11" s="15"/>
      <c r="I11" s="1"/>
      <c r="J11" s="1"/>
    </row>
    <row r="12" spans="1:10" ht="15.75" x14ac:dyDescent="0.25">
      <c r="A12" s="13" t="s">
        <v>27</v>
      </c>
      <c r="B12" s="13"/>
      <c r="C12" s="13"/>
      <c r="D12" s="13"/>
      <c r="E12" s="13"/>
      <c r="F12" s="13"/>
      <c r="G12" s="13"/>
      <c r="H12" s="13"/>
      <c r="I12" s="1"/>
      <c r="J12" s="1"/>
    </row>
    <row r="13" spans="1:10" ht="18.75" customHeight="1" thickBot="1" x14ac:dyDescent="0.3">
      <c r="A13" s="13"/>
      <c r="B13" s="13"/>
      <c r="C13" s="13"/>
      <c r="D13" s="13"/>
      <c r="E13" s="13"/>
      <c r="F13" s="13"/>
      <c r="G13" s="13"/>
      <c r="H13" s="13"/>
      <c r="I13" s="1"/>
      <c r="J13" s="1"/>
    </row>
    <row r="14" spans="1:10" ht="15.6" customHeight="1" x14ac:dyDescent="0.25">
      <c r="A14" s="127" t="s">
        <v>26</v>
      </c>
      <c r="B14" s="130" t="s">
        <v>25</v>
      </c>
      <c r="C14" s="131"/>
      <c r="D14" s="131"/>
      <c r="E14" s="131"/>
      <c r="F14" s="99" t="s">
        <v>24</v>
      </c>
      <c r="G14" s="119" t="s">
        <v>23</v>
      </c>
      <c r="H14" s="99" t="s">
        <v>54</v>
      </c>
      <c r="I14" s="1"/>
      <c r="J14" s="1"/>
    </row>
    <row r="15" spans="1:10" ht="15.75" x14ac:dyDescent="0.25">
      <c r="A15" s="128"/>
      <c r="B15" s="18" t="s">
        <v>22</v>
      </c>
      <c r="C15" s="18" t="s">
        <v>22</v>
      </c>
      <c r="D15" s="18" t="s">
        <v>22</v>
      </c>
      <c r="E15" s="18" t="s">
        <v>22</v>
      </c>
      <c r="F15" s="132"/>
      <c r="G15" s="120"/>
      <c r="H15" s="100"/>
      <c r="I15" s="1"/>
      <c r="J15" s="1"/>
    </row>
    <row r="16" spans="1:10" ht="61.9" customHeight="1" thickBot="1" x14ac:dyDescent="0.3">
      <c r="A16" s="129"/>
      <c r="B16" s="78" t="s">
        <v>21</v>
      </c>
      <c r="C16" s="78" t="s">
        <v>20</v>
      </c>
      <c r="D16" s="78" t="s">
        <v>19</v>
      </c>
      <c r="E16" s="78" t="s">
        <v>18</v>
      </c>
      <c r="F16" s="133"/>
      <c r="G16" s="121"/>
      <c r="H16" s="122"/>
      <c r="I16" s="1"/>
      <c r="J16" s="1"/>
    </row>
    <row r="17" spans="1:16" ht="15.75" x14ac:dyDescent="0.25">
      <c r="A17" s="77">
        <v>1</v>
      </c>
      <c r="B17" s="27" t="s">
        <v>17</v>
      </c>
      <c r="C17" s="28" t="s">
        <v>16</v>
      </c>
      <c r="D17" s="27" t="s">
        <v>15</v>
      </c>
      <c r="E17" s="28" t="s">
        <v>14</v>
      </c>
      <c r="F17" s="27">
        <v>7</v>
      </c>
      <c r="G17" s="28">
        <v>8</v>
      </c>
      <c r="H17" s="28">
        <v>9</v>
      </c>
    </row>
    <row r="18" spans="1:16" ht="21" customHeight="1" x14ac:dyDescent="0.25">
      <c r="A18" s="19"/>
      <c r="B18" s="20" t="s">
        <v>40</v>
      </c>
      <c r="C18" s="21" t="s">
        <v>5</v>
      </c>
      <c r="D18" s="20" t="s">
        <v>70</v>
      </c>
      <c r="E18" s="21" t="s">
        <v>71</v>
      </c>
      <c r="F18" s="57">
        <v>673389769.42999995</v>
      </c>
      <c r="G18" s="22">
        <v>611527221.00999999</v>
      </c>
      <c r="H18" s="22">
        <v>611527221.00999999</v>
      </c>
      <c r="J18" s="86"/>
      <c r="K18" s="66"/>
    </row>
    <row r="19" spans="1:16" ht="18" customHeight="1" x14ac:dyDescent="0.25">
      <c r="A19" s="19"/>
      <c r="B19" s="20"/>
      <c r="C19" s="21"/>
      <c r="D19" s="20"/>
      <c r="E19" s="21"/>
      <c r="F19" s="51">
        <f>F18</f>
        <v>673389769.42999995</v>
      </c>
      <c r="G19" s="52">
        <f>G18</f>
        <v>611527221.00999999</v>
      </c>
      <c r="H19" s="76">
        <f>H18</f>
        <v>611527221.00999999</v>
      </c>
    </row>
    <row r="20" spans="1:16" ht="18.75" customHeight="1" x14ac:dyDescent="0.25">
      <c r="A20" s="110" t="s">
        <v>62</v>
      </c>
      <c r="B20" s="20" t="s">
        <v>40</v>
      </c>
      <c r="C20" s="21" t="s">
        <v>5</v>
      </c>
      <c r="D20" s="20" t="s">
        <v>51</v>
      </c>
      <c r="E20" s="21" t="s">
        <v>13</v>
      </c>
      <c r="F20" s="23">
        <v>14119374</v>
      </c>
      <c r="G20" s="24">
        <v>14119374</v>
      </c>
      <c r="H20" s="30">
        <v>14119374</v>
      </c>
      <c r="I20" s="53" t="e">
        <f>H20+H22+H31+H33+H54+H56+#REF!+#REF!+H66+H68+H77+H79</f>
        <v>#REF!</v>
      </c>
    </row>
    <row r="21" spans="1:16" ht="19.5" customHeight="1" x14ac:dyDescent="0.25">
      <c r="A21" s="111"/>
      <c r="B21" s="20" t="s">
        <v>40</v>
      </c>
      <c r="C21" s="21" t="s">
        <v>5</v>
      </c>
      <c r="D21" s="20" t="s">
        <v>51</v>
      </c>
      <c r="E21" s="21" t="s">
        <v>12</v>
      </c>
      <c r="F21" s="23">
        <v>273975.82</v>
      </c>
      <c r="G21" s="24">
        <v>273975.82</v>
      </c>
      <c r="H21" s="30">
        <v>273975.82</v>
      </c>
      <c r="I21" s="53" t="e">
        <f>#REF!+#REF!+#REF!+#REF!+#REF!+#REF!</f>
        <v>#REF!</v>
      </c>
    </row>
    <row r="22" spans="1:16" ht="19.5" customHeight="1" x14ac:dyDescent="0.25">
      <c r="A22" s="111"/>
      <c r="B22" s="20" t="s">
        <v>40</v>
      </c>
      <c r="C22" s="21" t="s">
        <v>5</v>
      </c>
      <c r="D22" s="20" t="s">
        <v>51</v>
      </c>
      <c r="E22" s="21" t="s">
        <v>41</v>
      </c>
      <c r="F22" s="23">
        <v>4204650.18</v>
      </c>
      <c r="G22" s="24">
        <v>4204650.18</v>
      </c>
      <c r="H22" s="30">
        <v>4204650.18</v>
      </c>
      <c r="I22" s="55" t="e">
        <f>#REF!+#REF!+#REF!+#REF!+#REF!+#REF!</f>
        <v>#REF!</v>
      </c>
    </row>
    <row r="23" spans="1:16" ht="20.25" customHeight="1" x14ac:dyDescent="0.25">
      <c r="A23" s="111"/>
      <c r="B23" s="20" t="s">
        <v>40</v>
      </c>
      <c r="C23" s="21" t="s">
        <v>5</v>
      </c>
      <c r="D23" s="20" t="s">
        <v>51</v>
      </c>
      <c r="E23" s="21" t="s">
        <v>44</v>
      </c>
      <c r="F23" s="23">
        <v>1104000</v>
      </c>
      <c r="G23" s="24">
        <v>1104000</v>
      </c>
      <c r="H23" s="30">
        <v>1055203.28</v>
      </c>
      <c r="I23" s="55" t="e">
        <f>#REF!+#REF!+#REF!+#REF!+#REF!+#REF!+#REF!+#REF!+#REF!+#REF!</f>
        <v>#REF!</v>
      </c>
      <c r="J23" s="86"/>
    </row>
    <row r="24" spans="1:16" ht="20.45" customHeight="1" x14ac:dyDescent="0.25">
      <c r="A24" s="111"/>
      <c r="B24" s="20" t="s">
        <v>40</v>
      </c>
      <c r="C24" s="21" t="s">
        <v>5</v>
      </c>
      <c r="D24" s="20" t="s">
        <v>51</v>
      </c>
      <c r="E24" s="21" t="s">
        <v>7</v>
      </c>
      <c r="F24" s="23">
        <v>1000000</v>
      </c>
      <c r="G24" s="24">
        <v>1000000</v>
      </c>
      <c r="H24" s="30">
        <v>938035.52</v>
      </c>
      <c r="I24" s="54"/>
    </row>
    <row r="25" spans="1:16" ht="20.25" customHeight="1" x14ac:dyDescent="0.25">
      <c r="A25" s="111"/>
      <c r="B25" s="20" t="s">
        <v>40</v>
      </c>
      <c r="C25" s="21" t="s">
        <v>5</v>
      </c>
      <c r="D25" s="20" t="s">
        <v>51</v>
      </c>
      <c r="E25" s="21" t="s">
        <v>6</v>
      </c>
      <c r="F25" s="23">
        <v>597408.12</v>
      </c>
      <c r="G25" s="24">
        <v>597408.12</v>
      </c>
      <c r="H25" s="30">
        <v>0</v>
      </c>
      <c r="I25" s="54"/>
    </row>
    <row r="26" spans="1:16" ht="20.25" customHeight="1" x14ac:dyDescent="0.25">
      <c r="A26" s="111"/>
      <c r="B26" s="20" t="s">
        <v>40</v>
      </c>
      <c r="C26" s="21" t="s">
        <v>5</v>
      </c>
      <c r="D26" s="20" t="s">
        <v>51</v>
      </c>
      <c r="E26" s="21" t="s">
        <v>4</v>
      </c>
      <c r="F26" s="23">
        <v>1414</v>
      </c>
      <c r="G26" s="24">
        <v>1414</v>
      </c>
      <c r="H26" s="30">
        <v>1414</v>
      </c>
      <c r="I26" s="54"/>
    </row>
    <row r="27" spans="1:16" ht="18.75" customHeight="1" x14ac:dyDescent="0.25">
      <c r="A27" s="111"/>
      <c r="B27" s="20" t="s">
        <v>40</v>
      </c>
      <c r="C27" s="21" t="s">
        <v>5</v>
      </c>
      <c r="D27" s="20" t="s">
        <v>51</v>
      </c>
      <c r="E27" s="21" t="s">
        <v>43</v>
      </c>
      <c r="F27" s="23">
        <v>1177.8800000000001</v>
      </c>
      <c r="G27" s="24">
        <v>1177.8800000000001</v>
      </c>
      <c r="H27" s="30">
        <v>1177.8800000000001</v>
      </c>
      <c r="I27" s="54"/>
    </row>
    <row r="28" spans="1:16" ht="18.75" customHeight="1" thickBot="1" x14ac:dyDescent="0.3">
      <c r="A28" s="112"/>
      <c r="B28" s="20" t="s">
        <v>40</v>
      </c>
      <c r="C28" s="21" t="s">
        <v>5</v>
      </c>
      <c r="D28" s="20" t="s">
        <v>61</v>
      </c>
      <c r="E28" s="21" t="s">
        <v>7</v>
      </c>
      <c r="F28" s="24">
        <v>57336.25</v>
      </c>
      <c r="G28" s="24">
        <v>57336.25</v>
      </c>
      <c r="H28" s="30">
        <v>25503.16</v>
      </c>
      <c r="I28" s="54"/>
    </row>
    <row r="29" spans="1:16" ht="24.6" customHeight="1" thickBot="1" x14ac:dyDescent="0.3">
      <c r="A29" s="69" t="s">
        <v>3</v>
      </c>
      <c r="B29" s="32"/>
      <c r="C29" s="32"/>
      <c r="D29" s="32"/>
      <c r="E29" s="32"/>
      <c r="F29" s="58">
        <f>F20+F21+F22+F23+F24+F25+F26+F27+F28</f>
        <v>21359336.25</v>
      </c>
      <c r="G29" s="58">
        <f>G20+G21+G22+G23+G24+G25+G26+G27+G28</f>
        <v>21359336.25</v>
      </c>
      <c r="H29" s="58">
        <f>H20+H21+H22+H23+H24+H25+H26+H27+H28</f>
        <v>20619333.84</v>
      </c>
      <c r="I29" s="54"/>
    </row>
    <row r="30" spans="1:16" ht="21.75" customHeight="1" thickBot="1" x14ac:dyDescent="0.3">
      <c r="A30" s="69" t="s">
        <v>55</v>
      </c>
      <c r="B30" s="32"/>
      <c r="C30" s="32"/>
      <c r="D30" s="32"/>
      <c r="E30" s="74"/>
      <c r="F30" s="73">
        <f>F19+F29</f>
        <v>694749105.67999995</v>
      </c>
      <c r="G30" s="58">
        <f>G19+G29</f>
        <v>632886557.25999999</v>
      </c>
      <c r="H30" s="59">
        <f>H19+H29</f>
        <v>632146554.85000002</v>
      </c>
      <c r="I30" s="54"/>
    </row>
    <row r="31" spans="1:16" ht="21.75" customHeight="1" x14ac:dyDescent="0.25">
      <c r="A31" s="113" t="s">
        <v>63</v>
      </c>
      <c r="B31" s="27" t="s">
        <v>9</v>
      </c>
      <c r="C31" s="28" t="s">
        <v>5</v>
      </c>
      <c r="D31" s="27" t="s">
        <v>52</v>
      </c>
      <c r="E31" s="28" t="s">
        <v>8</v>
      </c>
      <c r="F31" s="93">
        <v>139950846</v>
      </c>
      <c r="G31" s="29">
        <v>139950846</v>
      </c>
      <c r="H31" s="29">
        <v>139950845.93000001</v>
      </c>
      <c r="I31" s="53"/>
      <c r="J31" s="7"/>
      <c r="K31" s="65"/>
      <c r="L31" s="8"/>
      <c r="M31" s="66"/>
      <c r="N31" s="66"/>
      <c r="O31" s="66"/>
      <c r="P31" s="66"/>
    </row>
    <row r="32" spans="1:16" ht="21.75" customHeight="1" x14ac:dyDescent="0.25">
      <c r="A32" s="114"/>
      <c r="B32" s="20" t="s">
        <v>9</v>
      </c>
      <c r="C32" s="21" t="s">
        <v>5</v>
      </c>
      <c r="D32" s="27" t="s">
        <v>52</v>
      </c>
      <c r="E32" s="21" t="s">
        <v>10</v>
      </c>
      <c r="F32" s="47">
        <v>7064900</v>
      </c>
      <c r="G32" s="30">
        <v>7064900</v>
      </c>
      <c r="H32" s="30">
        <v>7064900</v>
      </c>
      <c r="I32" s="53"/>
      <c r="J32" s="7"/>
      <c r="K32" s="65"/>
      <c r="L32" s="8"/>
      <c r="M32" s="66"/>
      <c r="N32" s="66"/>
      <c r="O32" s="66"/>
      <c r="P32" s="75"/>
    </row>
    <row r="33" spans="1:15" ht="18" customHeight="1" x14ac:dyDescent="0.25">
      <c r="A33" s="114"/>
      <c r="B33" s="20" t="s">
        <v>9</v>
      </c>
      <c r="C33" s="21" t="s">
        <v>5</v>
      </c>
      <c r="D33" s="27" t="s">
        <v>52</v>
      </c>
      <c r="E33" s="21" t="s">
        <v>42</v>
      </c>
      <c r="F33" s="47">
        <v>41612154</v>
      </c>
      <c r="G33" s="30">
        <v>41612154</v>
      </c>
      <c r="H33" s="30">
        <v>41463093.789999999</v>
      </c>
      <c r="I33" s="53"/>
      <c r="J33" s="7"/>
      <c r="K33" s="66"/>
      <c r="L33" s="6"/>
    </row>
    <row r="34" spans="1:15" ht="18" customHeight="1" x14ac:dyDescent="0.25">
      <c r="A34" s="114"/>
      <c r="B34" s="20" t="s">
        <v>9</v>
      </c>
      <c r="C34" s="21" t="s">
        <v>5</v>
      </c>
      <c r="D34" s="27" t="s">
        <v>52</v>
      </c>
      <c r="E34" s="21" t="s">
        <v>44</v>
      </c>
      <c r="F34" s="47">
        <v>9252254.8900000006</v>
      </c>
      <c r="G34" s="30">
        <v>9252254.8900000006</v>
      </c>
      <c r="H34" s="30">
        <v>9182151.2300000004</v>
      </c>
      <c r="I34" s="53"/>
      <c r="J34" s="7"/>
      <c r="K34" s="66"/>
      <c r="L34" s="6"/>
      <c r="M34" s="66"/>
      <c r="N34" s="66"/>
      <c r="O34" s="66"/>
    </row>
    <row r="35" spans="1:15" ht="18" customHeight="1" x14ac:dyDescent="0.25">
      <c r="A35" s="114"/>
      <c r="B35" s="20" t="s">
        <v>9</v>
      </c>
      <c r="C35" s="21" t="s">
        <v>5</v>
      </c>
      <c r="D35" s="27" t="s">
        <v>52</v>
      </c>
      <c r="E35" s="21" t="s">
        <v>46</v>
      </c>
      <c r="F35" s="47">
        <v>2863679.04</v>
      </c>
      <c r="G35" s="30">
        <v>2863679.04</v>
      </c>
      <c r="H35" s="30">
        <v>2863679.04</v>
      </c>
      <c r="I35" s="53"/>
      <c r="J35" s="7"/>
      <c r="K35" s="6"/>
      <c r="L35" s="6"/>
      <c r="N35" s="66"/>
    </row>
    <row r="36" spans="1:15" ht="18" customHeight="1" x14ac:dyDescent="0.25">
      <c r="A36" s="114"/>
      <c r="B36" s="20" t="s">
        <v>9</v>
      </c>
      <c r="C36" s="21" t="s">
        <v>5</v>
      </c>
      <c r="D36" s="27" t="s">
        <v>52</v>
      </c>
      <c r="E36" s="21" t="s">
        <v>7</v>
      </c>
      <c r="F36" s="47">
        <v>80808330</v>
      </c>
      <c r="G36" s="30">
        <v>80808330</v>
      </c>
      <c r="H36" s="30">
        <v>80749912.040000007</v>
      </c>
      <c r="I36" s="53"/>
      <c r="J36" s="67"/>
      <c r="K36" s="6"/>
      <c r="L36" s="6"/>
      <c r="O36" s="66"/>
    </row>
    <row r="37" spans="1:15" ht="18" customHeight="1" x14ac:dyDescent="0.25">
      <c r="A37" s="114"/>
      <c r="B37" s="20" t="s">
        <v>11</v>
      </c>
      <c r="C37" s="21" t="s">
        <v>5</v>
      </c>
      <c r="D37" s="27" t="s">
        <v>52</v>
      </c>
      <c r="E37" s="21" t="s">
        <v>8</v>
      </c>
      <c r="F37" s="47">
        <v>0</v>
      </c>
      <c r="G37" s="30">
        <v>0</v>
      </c>
      <c r="H37" s="30">
        <v>0</v>
      </c>
      <c r="I37" s="53"/>
      <c r="J37" s="67"/>
      <c r="K37" s="6"/>
      <c r="L37" s="6"/>
    </row>
    <row r="38" spans="1:15" ht="18" customHeight="1" x14ac:dyDescent="0.25">
      <c r="A38" s="114"/>
      <c r="B38" s="20" t="s">
        <v>9</v>
      </c>
      <c r="C38" s="21" t="s">
        <v>5</v>
      </c>
      <c r="D38" s="27" t="s">
        <v>52</v>
      </c>
      <c r="E38" s="21" t="s">
        <v>6</v>
      </c>
      <c r="F38" s="47">
        <v>3643000</v>
      </c>
      <c r="G38" s="30">
        <v>3643000</v>
      </c>
      <c r="H38" s="30">
        <v>682821</v>
      </c>
      <c r="I38" s="53"/>
      <c r="J38" s="67"/>
      <c r="K38" s="8"/>
      <c r="L38" s="8"/>
    </row>
    <row r="39" spans="1:15" ht="18" customHeight="1" x14ac:dyDescent="0.25">
      <c r="A39" s="114"/>
      <c r="B39" s="20" t="s">
        <v>9</v>
      </c>
      <c r="C39" s="21" t="s">
        <v>5</v>
      </c>
      <c r="D39" s="27" t="s">
        <v>52</v>
      </c>
      <c r="E39" s="21" t="s">
        <v>4</v>
      </c>
      <c r="F39" s="47">
        <v>255000</v>
      </c>
      <c r="G39" s="30">
        <v>255000</v>
      </c>
      <c r="H39" s="30">
        <v>236168</v>
      </c>
      <c r="I39" s="53"/>
      <c r="J39" s="67"/>
      <c r="K39" s="8"/>
      <c r="L39" s="8"/>
    </row>
    <row r="40" spans="1:15" ht="18" customHeight="1" x14ac:dyDescent="0.25">
      <c r="A40" s="114"/>
      <c r="B40" s="44" t="s">
        <v>9</v>
      </c>
      <c r="C40" s="45" t="s">
        <v>5</v>
      </c>
      <c r="D40" s="46" t="s">
        <v>52</v>
      </c>
      <c r="E40" s="45" t="s">
        <v>43</v>
      </c>
      <c r="F40" s="47">
        <v>210000</v>
      </c>
      <c r="G40" s="30">
        <v>210000</v>
      </c>
      <c r="H40" s="30">
        <v>64815.11</v>
      </c>
      <c r="I40" s="53"/>
      <c r="J40" s="67"/>
      <c r="K40" s="8"/>
      <c r="L40" s="8"/>
    </row>
    <row r="41" spans="1:15" ht="18" customHeight="1" x14ac:dyDescent="0.25">
      <c r="A41" s="114"/>
      <c r="B41" s="20" t="s">
        <v>9</v>
      </c>
      <c r="C41" s="21" t="s">
        <v>5</v>
      </c>
      <c r="D41" s="27" t="s">
        <v>52</v>
      </c>
      <c r="E41" s="21" t="s">
        <v>73</v>
      </c>
      <c r="F41" s="47">
        <v>3145153.58</v>
      </c>
      <c r="G41" s="30">
        <v>3145153.58</v>
      </c>
      <c r="H41" s="30">
        <v>2501964.7000000002</v>
      </c>
      <c r="I41" s="53"/>
      <c r="J41" s="67"/>
      <c r="K41" s="8"/>
      <c r="L41" s="8"/>
    </row>
    <row r="42" spans="1:15" ht="18" customHeight="1" x14ac:dyDescent="0.25">
      <c r="A42" s="114"/>
      <c r="B42" s="20" t="s">
        <v>40</v>
      </c>
      <c r="C42" s="21" t="s">
        <v>5</v>
      </c>
      <c r="D42" s="27" t="s">
        <v>53</v>
      </c>
      <c r="E42" s="21" t="s">
        <v>7</v>
      </c>
      <c r="F42" s="47">
        <v>66463002.149999999</v>
      </c>
      <c r="G42" s="30">
        <v>66463002.149999999</v>
      </c>
      <c r="H42" s="30">
        <v>62913082.649999999</v>
      </c>
      <c r="I42" s="53"/>
      <c r="J42" s="7"/>
      <c r="K42" s="8"/>
      <c r="L42" s="8"/>
    </row>
    <row r="43" spans="1:15" ht="18.75" customHeight="1" x14ac:dyDescent="0.25">
      <c r="A43" s="114"/>
      <c r="B43" s="21" t="s">
        <v>11</v>
      </c>
      <c r="C43" s="21" t="s">
        <v>5</v>
      </c>
      <c r="D43" s="21" t="s">
        <v>52</v>
      </c>
      <c r="E43" s="21" t="s">
        <v>42</v>
      </c>
      <c r="F43" s="47">
        <v>0</v>
      </c>
      <c r="G43" s="30">
        <v>0</v>
      </c>
      <c r="H43" s="30">
        <v>0</v>
      </c>
      <c r="I43" s="53"/>
      <c r="J43" s="7"/>
      <c r="K43" s="8"/>
      <c r="L43" s="8"/>
    </row>
    <row r="44" spans="1:15" ht="18" customHeight="1" x14ac:dyDescent="0.25">
      <c r="A44" s="114"/>
      <c r="B44" s="21" t="s">
        <v>11</v>
      </c>
      <c r="C44" s="21" t="s">
        <v>5</v>
      </c>
      <c r="D44" s="21" t="s">
        <v>58</v>
      </c>
      <c r="E44" s="21" t="s">
        <v>44</v>
      </c>
      <c r="F44" s="47">
        <v>34284</v>
      </c>
      <c r="G44" s="30">
        <v>34284</v>
      </c>
      <c r="H44" s="30">
        <v>34284</v>
      </c>
      <c r="I44" s="53"/>
      <c r="J44" s="7"/>
      <c r="K44" s="8"/>
      <c r="L44" s="8"/>
    </row>
    <row r="45" spans="1:15" ht="16.5" customHeight="1" x14ac:dyDescent="0.25">
      <c r="A45" s="114"/>
      <c r="B45" s="21" t="s">
        <v>11</v>
      </c>
      <c r="C45" s="21" t="s">
        <v>5</v>
      </c>
      <c r="D45" s="21" t="s">
        <v>58</v>
      </c>
      <c r="E45" s="21" t="s">
        <v>46</v>
      </c>
      <c r="F45" s="30">
        <v>41162067.799999997</v>
      </c>
      <c r="G45" s="30">
        <v>41162067.799999997</v>
      </c>
      <c r="H45" s="30">
        <v>40810360.469999999</v>
      </c>
      <c r="I45" s="53"/>
      <c r="J45" s="7"/>
      <c r="K45" s="8"/>
      <c r="L45" s="8"/>
    </row>
    <row r="46" spans="1:15" ht="21.75" customHeight="1" x14ac:dyDescent="0.25">
      <c r="A46" s="114"/>
      <c r="B46" s="38" t="s">
        <v>11</v>
      </c>
      <c r="C46" s="38" t="s">
        <v>5</v>
      </c>
      <c r="D46" s="38" t="s">
        <v>52</v>
      </c>
      <c r="E46" s="21" t="s">
        <v>46</v>
      </c>
      <c r="F46" s="50">
        <v>4858925</v>
      </c>
      <c r="G46" s="50">
        <v>4858925</v>
      </c>
      <c r="H46" s="50">
        <v>4858925</v>
      </c>
      <c r="I46" s="53"/>
      <c r="J46" s="7"/>
      <c r="K46" s="65"/>
      <c r="L46" s="8"/>
      <c r="M46" s="66"/>
    </row>
    <row r="47" spans="1:15" ht="18" customHeight="1" x14ac:dyDescent="0.25">
      <c r="A47" s="114"/>
      <c r="B47" s="38" t="s">
        <v>40</v>
      </c>
      <c r="C47" s="38" t="s">
        <v>5</v>
      </c>
      <c r="D47" s="21" t="s">
        <v>67</v>
      </c>
      <c r="E47" s="21" t="s">
        <v>7</v>
      </c>
      <c r="F47" s="50">
        <v>89935800</v>
      </c>
      <c r="G47" s="50">
        <v>89935800</v>
      </c>
      <c r="H47" s="50">
        <v>89935485</v>
      </c>
      <c r="I47" s="53"/>
      <c r="J47" s="7"/>
      <c r="K47" s="65"/>
      <c r="L47" s="8"/>
    </row>
    <row r="48" spans="1:15" ht="18" customHeight="1" x14ac:dyDescent="0.25">
      <c r="A48" s="114"/>
      <c r="B48" s="20" t="s">
        <v>40</v>
      </c>
      <c r="C48" s="21" t="s">
        <v>5</v>
      </c>
      <c r="D48" s="27" t="s">
        <v>53</v>
      </c>
      <c r="E48" s="28" t="s">
        <v>44</v>
      </c>
      <c r="F48" s="50">
        <v>2745816.72</v>
      </c>
      <c r="G48" s="50">
        <v>2745816.72</v>
      </c>
      <c r="H48" s="50">
        <v>2735850</v>
      </c>
      <c r="I48" s="53"/>
      <c r="J48" s="7"/>
      <c r="K48" s="8"/>
      <c r="L48" s="65"/>
    </row>
    <row r="49" spans="1:14" ht="18" customHeight="1" x14ac:dyDescent="0.25">
      <c r="A49" s="114"/>
      <c r="B49" s="38" t="s">
        <v>11</v>
      </c>
      <c r="C49" s="38" t="s">
        <v>5</v>
      </c>
      <c r="D49" s="38" t="s">
        <v>58</v>
      </c>
      <c r="E49" s="28" t="s">
        <v>7</v>
      </c>
      <c r="F49" s="50">
        <v>32199267.77</v>
      </c>
      <c r="G49" s="50">
        <v>32199267.77</v>
      </c>
      <c r="H49" s="50">
        <v>27196075.530000001</v>
      </c>
      <c r="I49" s="53"/>
      <c r="J49" s="7"/>
      <c r="K49" s="8"/>
      <c r="L49" s="8"/>
    </row>
    <row r="50" spans="1:14" ht="18" customHeight="1" x14ac:dyDescent="0.25">
      <c r="A50" s="115"/>
      <c r="B50" s="21" t="s">
        <v>9</v>
      </c>
      <c r="C50" s="21" t="s">
        <v>5</v>
      </c>
      <c r="D50" s="21" t="s">
        <v>59</v>
      </c>
      <c r="E50" s="21" t="s">
        <v>45</v>
      </c>
      <c r="F50" s="30">
        <v>305484815</v>
      </c>
      <c r="G50" s="50">
        <v>305484815</v>
      </c>
      <c r="H50" s="50">
        <v>304782382.42000002</v>
      </c>
      <c r="I50" s="53"/>
      <c r="J50" s="7"/>
      <c r="K50" s="8"/>
      <c r="L50" s="8"/>
    </row>
    <row r="51" spans="1:14" ht="18" customHeight="1" x14ac:dyDescent="0.25">
      <c r="A51" s="82"/>
      <c r="B51" s="38" t="s">
        <v>11</v>
      </c>
      <c r="C51" s="38" t="s">
        <v>5</v>
      </c>
      <c r="D51" s="38" t="s">
        <v>69</v>
      </c>
      <c r="E51" s="21" t="s">
        <v>7</v>
      </c>
      <c r="F51" s="30">
        <v>0</v>
      </c>
      <c r="G51" s="30">
        <v>0</v>
      </c>
      <c r="H51" s="30">
        <v>0</v>
      </c>
      <c r="I51" s="53"/>
      <c r="J51" s="7"/>
      <c r="K51" s="8"/>
      <c r="L51" s="8"/>
    </row>
    <row r="52" spans="1:14" ht="18" customHeight="1" x14ac:dyDescent="0.25">
      <c r="A52" s="83"/>
      <c r="B52" s="38" t="s">
        <v>11</v>
      </c>
      <c r="C52" s="38" t="s">
        <v>5</v>
      </c>
      <c r="D52" s="38" t="s">
        <v>67</v>
      </c>
      <c r="E52" s="38" t="s">
        <v>7</v>
      </c>
      <c r="F52" s="50">
        <v>31000000</v>
      </c>
      <c r="G52" s="50">
        <v>31000000</v>
      </c>
      <c r="H52" s="50">
        <v>24985400</v>
      </c>
      <c r="I52" s="53"/>
      <c r="J52" s="7"/>
      <c r="K52" s="8"/>
      <c r="L52" s="8"/>
    </row>
    <row r="53" spans="1:14" ht="21.6" customHeight="1" x14ac:dyDescent="0.25">
      <c r="A53" s="18" t="s">
        <v>3</v>
      </c>
      <c r="B53" s="21"/>
      <c r="C53" s="21"/>
      <c r="D53" s="21"/>
      <c r="E53" s="21"/>
      <c r="F53" s="76">
        <f>F31+F32+F33+F34+F35+F36+ F37+F38+F39+F40+F41+F44+F42+F45+F46+F48+F49+F47+F50+F51+F52+F43</f>
        <v>862689295.94999993</v>
      </c>
      <c r="G53" s="76">
        <f>G31+G32+G33+G34+G35+G36+ G37+G38+G39+G40+G41+G44+G42+G45+G46+G48+G49+G47+G50+G51+G52+G43</f>
        <v>862689295.94999993</v>
      </c>
      <c r="H53" s="76">
        <f>H31+H32+H33+H34+H35+H36+ H37+H38+H39+H40+H41+H44+H42+H45+H46+H48+H49+H47+H50+H51+H52+H43</f>
        <v>843012195.90999985</v>
      </c>
      <c r="I53" s="54"/>
      <c r="K53" s="66"/>
    </row>
    <row r="54" spans="1:14" ht="18" customHeight="1" x14ac:dyDescent="0.25">
      <c r="A54" s="116" t="s">
        <v>64</v>
      </c>
      <c r="B54" s="21" t="s">
        <v>9</v>
      </c>
      <c r="C54" s="21" t="s">
        <v>5</v>
      </c>
      <c r="D54" s="21" t="s">
        <v>72</v>
      </c>
      <c r="E54" s="21" t="s">
        <v>8</v>
      </c>
      <c r="F54" s="24">
        <v>202739300</v>
      </c>
      <c r="G54" s="30">
        <v>202739300</v>
      </c>
      <c r="H54" s="30">
        <v>202739300</v>
      </c>
      <c r="I54" s="53"/>
      <c r="J54" s="89"/>
      <c r="K54" s="90"/>
      <c r="L54" s="95"/>
    </row>
    <row r="55" spans="1:14" ht="18" customHeight="1" x14ac:dyDescent="0.25">
      <c r="A55" s="117"/>
      <c r="B55" s="21" t="s">
        <v>9</v>
      </c>
      <c r="C55" s="21" t="s">
        <v>5</v>
      </c>
      <c r="D55" s="21" t="s">
        <v>72</v>
      </c>
      <c r="E55" s="21" t="s">
        <v>10</v>
      </c>
      <c r="F55" s="24">
        <v>600000</v>
      </c>
      <c r="G55" s="30">
        <v>600000</v>
      </c>
      <c r="H55" s="30">
        <v>543387.66</v>
      </c>
      <c r="I55" s="53"/>
      <c r="J55" s="89"/>
      <c r="K55" s="90"/>
      <c r="L55" s="95"/>
    </row>
    <row r="56" spans="1:14" ht="18" customHeight="1" x14ac:dyDescent="0.25">
      <c r="A56" s="117"/>
      <c r="B56" s="21" t="s">
        <v>9</v>
      </c>
      <c r="C56" s="21" t="s">
        <v>5</v>
      </c>
      <c r="D56" s="21" t="s">
        <v>72</v>
      </c>
      <c r="E56" s="21" t="s">
        <v>42</v>
      </c>
      <c r="F56" s="24">
        <v>60295000</v>
      </c>
      <c r="G56" s="30">
        <v>60295000</v>
      </c>
      <c r="H56" s="30">
        <v>60295000</v>
      </c>
      <c r="I56" s="53"/>
      <c r="J56" s="89"/>
      <c r="K56" s="90"/>
      <c r="L56" s="95"/>
      <c r="N56" s="66"/>
    </row>
    <row r="57" spans="1:14" ht="18" customHeight="1" x14ac:dyDescent="0.25">
      <c r="A57" s="117"/>
      <c r="B57" s="21" t="s">
        <v>9</v>
      </c>
      <c r="C57" s="21" t="s">
        <v>5</v>
      </c>
      <c r="D57" s="21" t="s">
        <v>72</v>
      </c>
      <c r="E57" s="21" t="s">
        <v>44</v>
      </c>
      <c r="F57" s="24">
        <v>4465252.05</v>
      </c>
      <c r="G57" s="30">
        <v>4465252.05</v>
      </c>
      <c r="H57" s="30">
        <v>4465252.05</v>
      </c>
      <c r="I57" s="53"/>
      <c r="J57" s="89"/>
      <c r="K57" s="90"/>
      <c r="L57" s="95"/>
      <c r="N57" s="66"/>
    </row>
    <row r="58" spans="1:14" ht="18" customHeight="1" x14ac:dyDescent="0.25">
      <c r="A58" s="117"/>
      <c r="B58" s="21" t="s">
        <v>9</v>
      </c>
      <c r="C58" s="21" t="s">
        <v>5</v>
      </c>
      <c r="D58" s="21" t="s">
        <v>72</v>
      </c>
      <c r="E58" s="21" t="s">
        <v>73</v>
      </c>
      <c r="F58" s="24">
        <v>5700000</v>
      </c>
      <c r="G58" s="30">
        <v>5700000</v>
      </c>
      <c r="H58" s="30">
        <v>5700000</v>
      </c>
      <c r="I58" s="53"/>
      <c r="J58" s="89"/>
      <c r="K58" s="90"/>
      <c r="L58" s="95"/>
    </row>
    <row r="59" spans="1:14" ht="18" customHeight="1" x14ac:dyDescent="0.25">
      <c r="A59" s="117"/>
      <c r="B59" s="21" t="s">
        <v>9</v>
      </c>
      <c r="C59" s="21" t="s">
        <v>5</v>
      </c>
      <c r="D59" s="21" t="s">
        <v>72</v>
      </c>
      <c r="E59" s="21" t="s">
        <v>7</v>
      </c>
      <c r="F59" s="24">
        <v>26098247.75</v>
      </c>
      <c r="G59" s="30">
        <v>26098247.75</v>
      </c>
      <c r="H59" s="30">
        <v>26098247.75</v>
      </c>
      <c r="I59" s="53"/>
      <c r="J59" s="88"/>
      <c r="K59" s="90"/>
      <c r="L59" s="95"/>
    </row>
    <row r="60" spans="1:14" ht="15.75" x14ac:dyDescent="0.25">
      <c r="A60" s="117"/>
      <c r="B60" s="21" t="s">
        <v>9</v>
      </c>
      <c r="C60" s="21" t="s">
        <v>5</v>
      </c>
      <c r="D60" s="21" t="s">
        <v>72</v>
      </c>
      <c r="E60" s="21" t="s">
        <v>6</v>
      </c>
      <c r="F60" s="24">
        <v>5670372</v>
      </c>
      <c r="G60" s="30">
        <v>5670372</v>
      </c>
      <c r="H60" s="30">
        <v>4250242</v>
      </c>
      <c r="I60" s="53"/>
      <c r="J60" s="88"/>
      <c r="K60" s="90"/>
      <c r="L60" s="95"/>
    </row>
    <row r="61" spans="1:14" ht="15.75" x14ac:dyDescent="0.25">
      <c r="A61" s="117"/>
      <c r="B61" s="21" t="s">
        <v>9</v>
      </c>
      <c r="C61" s="21" t="s">
        <v>5</v>
      </c>
      <c r="D61" s="21" t="s">
        <v>72</v>
      </c>
      <c r="E61" s="21" t="s">
        <v>4</v>
      </c>
      <c r="F61" s="24">
        <v>315628</v>
      </c>
      <c r="G61" s="30">
        <v>315628</v>
      </c>
      <c r="H61" s="30">
        <v>315628</v>
      </c>
      <c r="I61" s="53"/>
      <c r="J61" s="1"/>
      <c r="K61" s="94"/>
      <c r="L61" s="95"/>
    </row>
    <row r="62" spans="1:14" ht="15.75" x14ac:dyDescent="0.25">
      <c r="A62" s="117"/>
      <c r="B62" s="21" t="s">
        <v>9</v>
      </c>
      <c r="C62" s="21" t="s">
        <v>5</v>
      </c>
      <c r="D62" s="21" t="s">
        <v>72</v>
      </c>
      <c r="E62" s="21" t="s">
        <v>43</v>
      </c>
      <c r="F62" s="24">
        <v>350000</v>
      </c>
      <c r="G62" s="30">
        <v>350000</v>
      </c>
      <c r="H62" s="30">
        <v>350000</v>
      </c>
      <c r="I62" s="53"/>
      <c r="J62" s="1"/>
      <c r="L62" s="96"/>
    </row>
    <row r="63" spans="1:14" ht="15.75" x14ac:dyDescent="0.25">
      <c r="A63" s="117"/>
      <c r="B63" s="21" t="s">
        <v>9</v>
      </c>
      <c r="C63" s="21" t="s">
        <v>5</v>
      </c>
      <c r="D63" s="21" t="s">
        <v>60</v>
      </c>
      <c r="E63" s="21" t="s">
        <v>7</v>
      </c>
      <c r="F63" s="24">
        <v>0</v>
      </c>
      <c r="G63" s="30">
        <v>0</v>
      </c>
      <c r="H63" s="30">
        <v>0</v>
      </c>
      <c r="I63" s="53"/>
      <c r="J63" s="1"/>
      <c r="K63" s="66"/>
      <c r="L63" s="95"/>
    </row>
    <row r="64" spans="1:14" ht="16.5" thickBot="1" x14ac:dyDescent="0.3">
      <c r="A64" s="118"/>
      <c r="B64" s="38" t="s">
        <v>9</v>
      </c>
      <c r="C64" s="38" t="s">
        <v>5</v>
      </c>
      <c r="D64" s="38" t="s">
        <v>60</v>
      </c>
      <c r="E64" s="38" t="s">
        <v>45</v>
      </c>
      <c r="F64" s="50">
        <v>27000000</v>
      </c>
      <c r="G64" s="68">
        <v>27000000</v>
      </c>
      <c r="H64" s="50">
        <v>26102373.120000001</v>
      </c>
      <c r="I64" s="53"/>
      <c r="J64" s="1"/>
    </row>
    <row r="65" spans="1:14" ht="31.15" customHeight="1" thickBot="1" x14ac:dyDescent="0.3">
      <c r="A65" s="69" t="s">
        <v>3</v>
      </c>
      <c r="B65" s="31"/>
      <c r="C65" s="32"/>
      <c r="D65" s="31"/>
      <c r="E65" s="32"/>
      <c r="F65" s="70">
        <f>F54+F55+F56+F57+F58+F59+F60+F61+F62+F63+F64</f>
        <v>333233799.80000001</v>
      </c>
      <c r="G65" s="71">
        <f>G54+G55+G56+G57+G58+G59+G60+G61+G62+G63+G64</f>
        <v>333233799.80000001</v>
      </c>
      <c r="H65" s="59">
        <f>H54+H55+H56+H57+H58+H59+H60+H61+H62+H63+H64</f>
        <v>330859430.58000004</v>
      </c>
      <c r="I65" s="54"/>
      <c r="J65" s="1"/>
    </row>
    <row r="66" spans="1:14" ht="15.75" x14ac:dyDescent="0.25">
      <c r="A66" s="113" t="s">
        <v>65</v>
      </c>
      <c r="B66" s="28" t="s">
        <v>9</v>
      </c>
      <c r="C66" s="28" t="s">
        <v>5</v>
      </c>
      <c r="D66" s="28" t="s">
        <v>57</v>
      </c>
      <c r="E66" s="28" t="s">
        <v>8</v>
      </c>
      <c r="F66" s="40">
        <v>51848904.350000001</v>
      </c>
      <c r="G66" s="40">
        <v>51848904.350000001</v>
      </c>
      <c r="H66" s="41">
        <v>51848904.350000001</v>
      </c>
      <c r="I66" s="56"/>
      <c r="J66" s="66"/>
    </row>
    <row r="67" spans="1:14" ht="15.75" x14ac:dyDescent="0.25">
      <c r="A67" s="100"/>
      <c r="B67" s="28" t="s">
        <v>9</v>
      </c>
      <c r="C67" s="21" t="s">
        <v>5</v>
      </c>
      <c r="D67" s="21" t="s">
        <v>57</v>
      </c>
      <c r="E67" s="21" t="s">
        <v>10</v>
      </c>
      <c r="F67" s="22">
        <v>429419.65</v>
      </c>
      <c r="G67" s="22">
        <v>429419.65</v>
      </c>
      <c r="H67" s="39">
        <v>429419.65</v>
      </c>
      <c r="I67" s="56"/>
      <c r="J67" s="66"/>
    </row>
    <row r="68" spans="1:14" ht="15.75" x14ac:dyDescent="0.25">
      <c r="A68" s="100"/>
      <c r="B68" s="28" t="s">
        <v>9</v>
      </c>
      <c r="C68" s="21" t="s">
        <v>5</v>
      </c>
      <c r="D68" s="21" t="s">
        <v>57</v>
      </c>
      <c r="E68" s="21" t="s">
        <v>42</v>
      </c>
      <c r="F68" s="22">
        <v>14942976</v>
      </c>
      <c r="G68" s="22">
        <v>14942976</v>
      </c>
      <c r="H68" s="39">
        <v>14942976</v>
      </c>
      <c r="I68" s="56"/>
      <c r="J68" s="66"/>
      <c r="N68" s="41"/>
    </row>
    <row r="69" spans="1:14" ht="15.75" x14ac:dyDescent="0.25">
      <c r="A69" s="100"/>
      <c r="B69" s="28" t="s">
        <v>9</v>
      </c>
      <c r="C69" s="21" t="s">
        <v>5</v>
      </c>
      <c r="D69" s="21" t="s">
        <v>57</v>
      </c>
      <c r="E69" s="21" t="s">
        <v>44</v>
      </c>
      <c r="F69" s="22">
        <v>66746159.880000003</v>
      </c>
      <c r="G69" s="22">
        <v>66746159.880000003</v>
      </c>
      <c r="H69" s="39">
        <v>61561145.520000003</v>
      </c>
      <c r="I69" s="56"/>
      <c r="J69" s="66"/>
    </row>
    <row r="70" spans="1:14" ht="15.75" x14ac:dyDescent="0.25">
      <c r="A70" s="100"/>
      <c r="B70" s="28" t="s">
        <v>9</v>
      </c>
      <c r="C70" s="21" t="s">
        <v>5</v>
      </c>
      <c r="D70" s="21" t="s">
        <v>57</v>
      </c>
      <c r="E70" s="21" t="s">
        <v>7</v>
      </c>
      <c r="F70" s="39">
        <v>63985438.990000002</v>
      </c>
      <c r="G70" s="22">
        <v>63985438.990000002</v>
      </c>
      <c r="H70" s="39">
        <v>63985433.219999999</v>
      </c>
      <c r="I70" s="56"/>
      <c r="J70" s="66"/>
    </row>
    <row r="71" spans="1:14" ht="15.75" x14ac:dyDescent="0.25">
      <c r="A71" s="100"/>
      <c r="B71" s="28" t="s">
        <v>9</v>
      </c>
      <c r="C71" s="21" t="s">
        <v>5</v>
      </c>
      <c r="D71" s="21" t="s">
        <v>57</v>
      </c>
      <c r="E71" s="21" t="s">
        <v>76</v>
      </c>
      <c r="F71" s="22">
        <v>10289887.949999999</v>
      </c>
      <c r="G71" s="22">
        <v>10289887.949999999</v>
      </c>
      <c r="H71" s="39">
        <v>10289887.949999999</v>
      </c>
      <c r="I71" s="56"/>
      <c r="J71" s="66"/>
    </row>
    <row r="72" spans="1:14" ht="15.75" x14ac:dyDescent="0.25">
      <c r="A72" s="100"/>
      <c r="B72" s="28" t="s">
        <v>9</v>
      </c>
      <c r="C72" s="21" t="s">
        <v>5</v>
      </c>
      <c r="D72" s="21" t="s">
        <v>57</v>
      </c>
      <c r="E72" s="21" t="s">
        <v>6</v>
      </c>
      <c r="F72" s="22">
        <v>4293677.62</v>
      </c>
      <c r="G72" s="22">
        <v>4293677.62</v>
      </c>
      <c r="H72" s="39">
        <v>860528</v>
      </c>
      <c r="I72" s="56"/>
      <c r="J72" s="66"/>
    </row>
    <row r="73" spans="1:14" ht="15.75" x14ac:dyDescent="0.25">
      <c r="A73" s="100"/>
      <c r="B73" s="28" t="s">
        <v>9</v>
      </c>
      <c r="C73" s="38" t="s">
        <v>5</v>
      </c>
      <c r="D73" s="38" t="s">
        <v>57</v>
      </c>
      <c r="E73" s="38" t="s">
        <v>4</v>
      </c>
      <c r="F73" s="48">
        <v>213000</v>
      </c>
      <c r="G73" s="48">
        <v>213000</v>
      </c>
      <c r="H73" s="39">
        <v>213000</v>
      </c>
      <c r="I73" s="56"/>
      <c r="J73" s="66"/>
    </row>
    <row r="74" spans="1:14" ht="15.75" x14ac:dyDescent="0.25">
      <c r="A74" s="100"/>
      <c r="B74" s="28" t="s">
        <v>9</v>
      </c>
      <c r="C74" s="38" t="s">
        <v>5</v>
      </c>
      <c r="D74" s="38" t="s">
        <v>57</v>
      </c>
      <c r="E74" s="38" t="s">
        <v>43</v>
      </c>
      <c r="F74" s="48">
        <v>15000</v>
      </c>
      <c r="G74" s="48">
        <v>15000</v>
      </c>
      <c r="H74" s="49">
        <v>11284.55</v>
      </c>
      <c r="I74" s="56"/>
      <c r="J74" s="66"/>
    </row>
    <row r="75" spans="1:14" ht="16.5" thickBot="1" x14ac:dyDescent="0.3">
      <c r="A75" s="100"/>
      <c r="B75" s="26" t="s">
        <v>9</v>
      </c>
      <c r="C75" s="38" t="s">
        <v>5</v>
      </c>
      <c r="D75" s="38" t="s">
        <v>57</v>
      </c>
      <c r="E75" s="38" t="s">
        <v>73</v>
      </c>
      <c r="F75" s="48">
        <v>368000</v>
      </c>
      <c r="G75" s="48">
        <v>368000</v>
      </c>
      <c r="H75" s="49">
        <v>368000</v>
      </c>
      <c r="I75" s="56"/>
      <c r="J75" s="66"/>
    </row>
    <row r="76" spans="1:14" ht="22.15" customHeight="1" thickBot="1" x14ac:dyDescent="0.3">
      <c r="A76" s="69" t="s">
        <v>3</v>
      </c>
      <c r="B76" s="32"/>
      <c r="C76" s="32"/>
      <c r="D76" s="32"/>
      <c r="E76" s="32"/>
      <c r="F76" s="72">
        <f>F66+F67+F68+F69+F70+F71+F72+F73+F74+F75</f>
        <v>213132464.44</v>
      </c>
      <c r="G76" s="72">
        <f>G66+G67+G68+G69+G70+G71+G72+G73+G74+G75</f>
        <v>213132464.44</v>
      </c>
      <c r="H76" s="72">
        <f>H66+H67+H68+H69+H70+H71+H72+H73+H74+H75</f>
        <v>204510579.24000001</v>
      </c>
      <c r="I76" s="56"/>
      <c r="J76" s="1"/>
    </row>
    <row r="77" spans="1:14" ht="18" customHeight="1" x14ac:dyDescent="0.25">
      <c r="A77" s="99" t="s">
        <v>66</v>
      </c>
      <c r="B77" s="28" t="s">
        <v>56</v>
      </c>
      <c r="C77" s="28" t="s">
        <v>5</v>
      </c>
      <c r="D77" s="28" t="s">
        <v>52</v>
      </c>
      <c r="E77" s="28" t="s">
        <v>8</v>
      </c>
      <c r="F77" s="40">
        <v>14483232</v>
      </c>
      <c r="G77" s="40">
        <v>14483232</v>
      </c>
      <c r="H77" s="41">
        <v>14483232</v>
      </c>
      <c r="I77" s="56"/>
      <c r="J77" s="1"/>
    </row>
    <row r="78" spans="1:14" ht="18" customHeight="1" x14ac:dyDescent="0.25">
      <c r="A78" s="100"/>
      <c r="B78" s="21" t="s">
        <v>56</v>
      </c>
      <c r="C78" s="21" t="s">
        <v>5</v>
      </c>
      <c r="D78" s="21" t="s">
        <v>52</v>
      </c>
      <c r="E78" s="21" t="s">
        <v>10</v>
      </c>
      <c r="F78" s="22">
        <v>133716.37</v>
      </c>
      <c r="G78" s="22">
        <v>133716.37</v>
      </c>
      <c r="H78" s="39">
        <v>133716.37</v>
      </c>
      <c r="I78" s="56"/>
      <c r="J78" s="1"/>
    </row>
    <row r="79" spans="1:14" ht="18" customHeight="1" x14ac:dyDescent="0.25">
      <c r="A79" s="100"/>
      <c r="B79" s="21" t="s">
        <v>56</v>
      </c>
      <c r="C79" s="21" t="s">
        <v>5</v>
      </c>
      <c r="D79" s="21" t="s">
        <v>52</v>
      </c>
      <c r="E79" s="21" t="s">
        <v>42</v>
      </c>
      <c r="F79" s="22">
        <v>4272951.63</v>
      </c>
      <c r="G79" s="22">
        <v>4272951.63</v>
      </c>
      <c r="H79" s="39">
        <v>4272951.63</v>
      </c>
      <c r="I79" s="56"/>
      <c r="J79" s="1"/>
    </row>
    <row r="80" spans="1:14" ht="18" customHeight="1" x14ac:dyDescent="0.25">
      <c r="A80" s="100"/>
      <c r="B80" s="21" t="s">
        <v>56</v>
      </c>
      <c r="C80" s="21" t="s">
        <v>5</v>
      </c>
      <c r="D80" s="21" t="s">
        <v>52</v>
      </c>
      <c r="E80" s="21" t="s">
        <v>44</v>
      </c>
      <c r="F80" s="22">
        <v>1640000</v>
      </c>
      <c r="G80" s="22">
        <v>1640000</v>
      </c>
      <c r="H80" s="39">
        <v>1640000</v>
      </c>
      <c r="I80" s="56"/>
      <c r="J80" s="1"/>
    </row>
    <row r="81" spans="1:12" ht="18" customHeight="1" x14ac:dyDescent="0.25">
      <c r="A81" s="100"/>
      <c r="B81" s="21" t="s">
        <v>56</v>
      </c>
      <c r="C81" s="21" t="s">
        <v>5</v>
      </c>
      <c r="D81" s="21" t="s">
        <v>52</v>
      </c>
      <c r="E81" s="21" t="s">
        <v>7</v>
      </c>
      <c r="F81" s="22">
        <v>2285000</v>
      </c>
      <c r="G81" s="22">
        <v>2285000</v>
      </c>
      <c r="H81" s="39">
        <v>2285000</v>
      </c>
      <c r="I81" s="56"/>
      <c r="J81" s="1"/>
    </row>
    <row r="82" spans="1:12" ht="18" customHeight="1" x14ac:dyDescent="0.25">
      <c r="A82" s="100"/>
      <c r="B82" s="21" t="s">
        <v>56</v>
      </c>
      <c r="C82" s="21" t="s">
        <v>5</v>
      </c>
      <c r="D82" s="21" t="s">
        <v>52</v>
      </c>
      <c r="E82" s="21" t="s">
        <v>6</v>
      </c>
      <c r="F82" s="48">
        <v>832.39</v>
      </c>
      <c r="G82" s="48">
        <v>832.39</v>
      </c>
      <c r="H82" s="49">
        <v>832.39</v>
      </c>
      <c r="I82" s="56"/>
      <c r="J82" s="1"/>
    </row>
    <row r="83" spans="1:12" ht="18" customHeight="1" x14ac:dyDescent="0.25">
      <c r="A83" s="100"/>
      <c r="B83" s="21" t="s">
        <v>56</v>
      </c>
      <c r="C83" s="21" t="s">
        <v>5</v>
      </c>
      <c r="D83" s="21" t="s">
        <v>52</v>
      </c>
      <c r="E83" s="21" t="s">
        <v>4</v>
      </c>
      <c r="F83" s="48">
        <v>29167.61</v>
      </c>
      <c r="G83" s="48">
        <v>29167.61</v>
      </c>
      <c r="H83" s="49">
        <v>29167.61</v>
      </c>
      <c r="I83" s="56"/>
      <c r="J83" s="1"/>
    </row>
    <row r="84" spans="1:12" ht="18" customHeight="1" thickBot="1" x14ac:dyDescent="0.3">
      <c r="A84" s="100"/>
      <c r="B84" s="38" t="s">
        <v>56</v>
      </c>
      <c r="C84" s="38" t="s">
        <v>5</v>
      </c>
      <c r="D84" s="38" t="s">
        <v>52</v>
      </c>
      <c r="E84" s="38" t="s">
        <v>43</v>
      </c>
      <c r="F84" s="48">
        <v>15000</v>
      </c>
      <c r="G84" s="48">
        <v>15000</v>
      </c>
      <c r="H84" s="49">
        <v>15000</v>
      </c>
      <c r="I84" s="56"/>
      <c r="J84" s="66"/>
      <c r="L84" s="66"/>
    </row>
    <row r="85" spans="1:12" ht="22.15" customHeight="1" thickBot="1" x14ac:dyDescent="0.3">
      <c r="A85" s="69" t="s">
        <v>3</v>
      </c>
      <c r="B85" s="32"/>
      <c r="C85" s="32"/>
      <c r="D85" s="32"/>
      <c r="E85" s="32"/>
      <c r="F85" s="72">
        <f>F77+F78+F79+F80+F81+F82+F83+F84</f>
        <v>22859900</v>
      </c>
      <c r="G85" s="72">
        <f>G77+G78+G79+G80+G81+G82+G83+G84</f>
        <v>22859900</v>
      </c>
      <c r="H85" s="72">
        <f>H77+H78+H79+H80+H81+H82+H83+H84</f>
        <v>22859900</v>
      </c>
      <c r="I85" s="97"/>
      <c r="J85" s="66"/>
      <c r="L85" s="66"/>
    </row>
    <row r="86" spans="1:12" ht="22.15" customHeight="1" thickBot="1" x14ac:dyDescent="0.3">
      <c r="A86" s="69"/>
      <c r="B86" s="32"/>
      <c r="C86" s="32"/>
      <c r="D86" s="32"/>
      <c r="E86" s="32"/>
      <c r="F86" s="72">
        <f>F30+F53+F65+F76+F85</f>
        <v>2126664565.8699999</v>
      </c>
      <c r="G86" s="72">
        <f>G30+G53+G65+G76+G85</f>
        <v>2064802017.45</v>
      </c>
      <c r="H86" s="72">
        <f>H30+H53+H65+H76+H85</f>
        <v>2033388660.5799997</v>
      </c>
      <c r="I86" s="98"/>
      <c r="J86" s="66"/>
      <c r="K86" s="75"/>
    </row>
    <row r="87" spans="1:12" ht="22.5" customHeight="1" x14ac:dyDescent="0.25">
      <c r="A87" s="33"/>
      <c r="B87" s="25"/>
      <c r="C87" s="25"/>
      <c r="D87" s="79"/>
      <c r="E87" s="25"/>
      <c r="F87" s="80">
        <f>F18+F23+F24+F34+F35+F36+F42+F45+F47+F50+F57+F59+F69+F70+F80+F81</f>
        <v>1436683816.98</v>
      </c>
      <c r="G87" s="80"/>
      <c r="H87" s="80"/>
      <c r="I87" s="56"/>
      <c r="J87" s="66"/>
    </row>
    <row r="88" spans="1:12" ht="25.5" customHeight="1" x14ac:dyDescent="0.25">
      <c r="A88" s="101" t="s">
        <v>68</v>
      </c>
      <c r="B88" s="101"/>
      <c r="C88" s="101"/>
      <c r="D88" s="101"/>
      <c r="E88" s="101"/>
      <c r="F88" s="101"/>
      <c r="G88" s="101"/>
      <c r="H88" s="101"/>
      <c r="I88" s="56"/>
      <c r="J88" s="1"/>
    </row>
    <row r="89" spans="1:12" ht="13.15" customHeight="1" x14ac:dyDescent="0.25">
      <c r="A89" s="101"/>
      <c r="B89" s="101"/>
      <c r="C89" s="101"/>
      <c r="D89" s="101"/>
      <c r="E89" s="101"/>
      <c r="F89" s="101"/>
      <c r="G89" s="101"/>
      <c r="H89" s="101"/>
      <c r="I89" s="56"/>
      <c r="J89" s="1"/>
    </row>
    <row r="90" spans="1:12" ht="15.75" x14ac:dyDescent="0.25">
      <c r="A90" s="9"/>
      <c r="B90" s="9"/>
      <c r="C90" s="9"/>
      <c r="D90" s="9"/>
      <c r="E90" s="9"/>
      <c r="F90" s="81">
        <v>1881252568</v>
      </c>
      <c r="G90" s="9"/>
      <c r="H90" s="9"/>
      <c r="I90" s="56"/>
      <c r="J90" s="1"/>
    </row>
    <row r="91" spans="1:12" ht="46.9" customHeight="1" x14ac:dyDescent="0.25">
      <c r="A91" s="102" t="s">
        <v>2</v>
      </c>
      <c r="B91" s="103"/>
      <c r="C91" s="103"/>
      <c r="D91" s="104"/>
      <c r="E91" s="63"/>
      <c r="F91" s="92" t="s">
        <v>1</v>
      </c>
      <c r="G91" s="92" t="s">
        <v>74</v>
      </c>
      <c r="H91" s="42" t="s">
        <v>78</v>
      </c>
      <c r="I91" s="56"/>
      <c r="J91" s="1"/>
    </row>
    <row r="92" spans="1:12" ht="29.45" customHeight="1" x14ac:dyDescent="0.25">
      <c r="A92" s="105"/>
      <c r="B92" s="106"/>
      <c r="C92" s="106"/>
      <c r="D92" s="107"/>
      <c r="E92" s="64"/>
      <c r="F92" s="34">
        <f>G86</f>
        <v>2064802017.45</v>
      </c>
      <c r="G92" s="34">
        <f>H86</f>
        <v>2033388660.5799997</v>
      </c>
      <c r="H92" s="43">
        <f>F92-G92</f>
        <v>31413356.870000362</v>
      </c>
      <c r="I92" s="56"/>
      <c r="J92" s="1"/>
    </row>
    <row r="93" spans="1:12" ht="16.149999999999999" customHeight="1" x14ac:dyDescent="0.25">
      <c r="A93" s="35"/>
      <c r="B93" s="36"/>
      <c r="C93" s="36"/>
      <c r="D93" s="87" t="s">
        <v>75</v>
      </c>
      <c r="E93" s="84"/>
      <c r="F93" s="85">
        <f>F86-F18-F45-F47-F50</f>
        <v>1016692113.6400001</v>
      </c>
      <c r="G93" s="85">
        <f>G86-G18-G45-G47-G50</f>
        <v>1016692113.6400001</v>
      </c>
      <c r="H93" s="85">
        <f>H86-H18-H45-H47-H50</f>
        <v>986333211.67999959</v>
      </c>
      <c r="I93" s="1"/>
      <c r="J93" s="1"/>
    </row>
    <row r="94" spans="1:12" ht="15.75" x14ac:dyDescent="0.25">
      <c r="A94" s="108" t="s">
        <v>47</v>
      </c>
      <c r="B94" s="109"/>
      <c r="C94" s="109"/>
      <c r="D94" s="109"/>
      <c r="E94" s="109"/>
      <c r="F94" s="85">
        <f>F86-F18-F45-F47-F49-F50-F64-F52</f>
        <v>926492845.87000012</v>
      </c>
      <c r="G94" s="85">
        <f>G86-G18-G45-G47-G49-G50-G64-G52</f>
        <v>926492845.87000012</v>
      </c>
      <c r="H94" s="85">
        <f>H86-H18-H45-H47-H49-H50-H64-H52</f>
        <v>908049363.02999961</v>
      </c>
      <c r="I94" s="1"/>
      <c r="J94" s="1"/>
    </row>
    <row r="95" spans="1:12" ht="20.25" customHeight="1" x14ac:dyDescent="0.25">
      <c r="A95" s="91" t="s">
        <v>48</v>
      </c>
      <c r="B95" s="33"/>
      <c r="C95" s="33"/>
      <c r="D95" s="33"/>
      <c r="E95" s="33"/>
      <c r="F95" s="62"/>
      <c r="H95" s="60" t="s">
        <v>50</v>
      </c>
      <c r="I95" s="1"/>
      <c r="J95" s="1"/>
    </row>
    <row r="96" spans="1:12" ht="22.15" customHeight="1" x14ac:dyDescent="0.25">
      <c r="A96" s="91" t="s">
        <v>49</v>
      </c>
      <c r="B96" s="33"/>
      <c r="C96" s="33"/>
      <c r="D96" s="33"/>
      <c r="E96" s="33"/>
      <c r="F96" s="61"/>
      <c r="G96" s="9"/>
      <c r="H96" s="9"/>
      <c r="I96" s="1"/>
      <c r="J96" s="1"/>
    </row>
    <row r="97" spans="1:10" ht="13.15" customHeight="1" x14ac:dyDescent="0.25">
      <c r="A97" s="5"/>
      <c r="B97" s="4"/>
      <c r="C97" s="4"/>
      <c r="D97" s="4"/>
      <c r="E97" s="4"/>
      <c r="F97" s="3"/>
      <c r="G97" s="1"/>
      <c r="H97" s="1"/>
      <c r="I97" s="1"/>
      <c r="J97" s="1"/>
    </row>
    <row r="98" spans="1:10" x14ac:dyDescent="0.25">
      <c r="A98" s="2"/>
      <c r="D98" t="s">
        <v>0</v>
      </c>
      <c r="I98" s="1"/>
      <c r="J98" s="1"/>
    </row>
    <row r="99" spans="1:10" x14ac:dyDescent="0.25">
      <c r="I99" s="1"/>
      <c r="J99" s="1"/>
    </row>
    <row r="100" spans="1:10" x14ac:dyDescent="0.25">
      <c r="I100" s="1"/>
      <c r="J100" s="1"/>
    </row>
    <row r="101" spans="1:10" x14ac:dyDescent="0.25">
      <c r="I101" s="1"/>
      <c r="J101" s="1"/>
    </row>
    <row r="102" spans="1:10" x14ac:dyDescent="0.25">
      <c r="I102" s="1"/>
      <c r="J102" s="1"/>
    </row>
    <row r="103" spans="1:10" x14ac:dyDescent="0.25">
      <c r="I103" s="1"/>
      <c r="J103" s="1"/>
    </row>
    <row r="104" spans="1:10" x14ac:dyDescent="0.25">
      <c r="I104" s="1"/>
      <c r="J104" s="1"/>
    </row>
    <row r="105" spans="1:10" x14ac:dyDescent="0.25">
      <c r="I105" s="1"/>
      <c r="J105" s="1"/>
    </row>
    <row r="106" spans="1:10" x14ac:dyDescent="0.25">
      <c r="I106" s="1"/>
      <c r="J106" s="1"/>
    </row>
    <row r="107" spans="1:10" ht="11.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 ht="11.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 ht="11.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 ht="11.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 ht="11.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 ht="11.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 ht="11.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</row>
  </sheetData>
  <mergeCells count="16">
    <mergeCell ref="A2:H2"/>
    <mergeCell ref="A66:A75"/>
    <mergeCell ref="D3:F3"/>
    <mergeCell ref="A14:A16"/>
    <mergeCell ref="B14:E14"/>
    <mergeCell ref="F14:F16"/>
    <mergeCell ref="A20:A28"/>
    <mergeCell ref="A31:A50"/>
    <mergeCell ref="A54:A64"/>
    <mergeCell ref="G14:G16"/>
    <mergeCell ref="H14:H16"/>
    <mergeCell ref="A77:A84"/>
    <mergeCell ref="A88:H89"/>
    <mergeCell ref="A91:D91"/>
    <mergeCell ref="A92:D92"/>
    <mergeCell ref="A94:E94"/>
  </mergeCells>
  <pageMargins left="0" right="3.937007874015748E-2" top="0.49166666666666664" bottom="0.19685039370078741" header="0" footer="0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 января 22 г. </vt:lpstr>
      <vt:lpstr>'на 01 января 22 г. 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МЧС</dc:creator>
  <cp:lastModifiedBy>user</cp:lastModifiedBy>
  <cp:lastPrinted>2022-01-10T16:01:02Z</cp:lastPrinted>
  <dcterms:created xsi:type="dcterms:W3CDTF">2015-04-08T13:05:55Z</dcterms:created>
  <dcterms:modified xsi:type="dcterms:W3CDTF">2022-01-11T15:15:30Z</dcterms:modified>
</cp:coreProperties>
</file>