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20" windowWidth="15600" windowHeight="11760"/>
  </bookViews>
  <sheets>
    <sheet name=" 2023 год" sheetId="17" r:id="rId1"/>
  </sheets>
  <definedNames>
    <definedName name="_xlnm.Print_Area" localSheetId="0">' 2023 год'!$A$1:$K$98</definedName>
  </definedNames>
  <calcPr calcId="144525" calcOnSave="0"/>
  <fileRecoveryPr autoRecover="0"/>
</workbook>
</file>

<file path=xl/calcChain.xml><?xml version="1.0" encoding="utf-8"?>
<calcChain xmlns="http://schemas.openxmlformats.org/spreadsheetml/2006/main">
  <c r="J85" i="17" l="1"/>
  <c r="H87" i="17" l="1"/>
  <c r="I87" i="17" s="1"/>
  <c r="G87" i="17"/>
  <c r="F87" i="17"/>
  <c r="I68" i="17" l="1"/>
  <c r="I69" i="17"/>
  <c r="I70" i="17"/>
  <c r="I71" i="17"/>
  <c r="I72" i="17"/>
  <c r="I73" i="17"/>
  <c r="I74" i="17"/>
  <c r="I75" i="17"/>
  <c r="I76" i="17"/>
  <c r="I67" i="17"/>
  <c r="I30" i="17"/>
  <c r="I31" i="17"/>
  <c r="J31" i="17"/>
  <c r="J30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53" i="17"/>
  <c r="I78" i="17"/>
  <c r="I79" i="17"/>
  <c r="I80" i="17"/>
  <c r="I81" i="17"/>
  <c r="I82" i="17"/>
  <c r="I83" i="17"/>
  <c r="I84" i="17"/>
  <c r="I77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32" i="17"/>
  <c r="I22" i="17"/>
  <c r="I23" i="17"/>
  <c r="I24" i="17"/>
  <c r="I25" i="17"/>
  <c r="I26" i="17"/>
  <c r="I27" i="17"/>
  <c r="I28" i="17"/>
  <c r="I29" i="17"/>
  <c r="I21" i="17"/>
  <c r="I19" i="17"/>
  <c r="H76" i="17" l="1"/>
  <c r="G85" i="17" l="1"/>
  <c r="G76" i="17"/>
  <c r="G66" i="17"/>
  <c r="G52" i="17"/>
  <c r="G30" i="17"/>
  <c r="G20" i="17"/>
  <c r="G31" i="17" l="1"/>
  <c r="G86" i="17"/>
  <c r="I90" i="17"/>
  <c r="H85" i="17"/>
  <c r="F85" i="17"/>
  <c r="F76" i="17"/>
  <c r="H66" i="17"/>
  <c r="I66" i="17" s="1"/>
  <c r="F66" i="17"/>
  <c r="H52" i="17"/>
  <c r="I52" i="17" s="1"/>
  <c r="F52" i="17"/>
  <c r="H30" i="17"/>
  <c r="F30" i="17"/>
  <c r="K21" i="17"/>
  <c r="H20" i="17"/>
  <c r="F20" i="17"/>
  <c r="I85" i="17" l="1"/>
  <c r="H86" i="17"/>
  <c r="I86" i="17" s="1"/>
  <c r="J76" i="17"/>
  <c r="H31" i="17"/>
  <c r="K22" i="17"/>
  <c r="K23" i="17"/>
  <c r="F31" i="17"/>
  <c r="J66" i="17"/>
  <c r="K24" i="17"/>
  <c r="J52" i="17"/>
  <c r="G92" i="17"/>
  <c r="F91" i="17"/>
  <c r="G89" i="17"/>
  <c r="H92" i="17" l="1"/>
  <c r="G91" i="17"/>
  <c r="H91" i="17" s="1"/>
  <c r="I91" i="17" s="1"/>
  <c r="H89" i="17"/>
  <c r="F86" i="17"/>
  <c r="J86" i="17" l="1"/>
  <c r="F92" i="17"/>
  <c r="F89" i="17"/>
</calcChain>
</file>

<file path=xl/sharedStrings.xml><?xml version="1.0" encoding="utf-8"?>
<sst xmlns="http://schemas.openxmlformats.org/spreadsheetml/2006/main" count="303" uniqueCount="93">
  <si>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</si>
  <si>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</si>
  <si>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</si>
  <si>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</si>
  <si>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</si>
  <si>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</si>
  <si>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</si>
  <si>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</si>
  <si>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</si>
  <si>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</si>
  <si>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</si>
  <si>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</si>
  <si>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</si>
  <si>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</si>
  <si>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</si>
  <si>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</si>
  <si>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</si>
  <si>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</si>
  <si>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</si>
  <si>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</si>
  <si>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</si>
  <si>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</si>
  <si>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</si>
  <si>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</si>
  <si>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</si>
  <si>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</si>
  <si>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</si>
  <si>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</si>
  <si>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</si>
  <si>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</si>
  <si>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</si>
  <si>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</si>
  <si>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</si>
  <si>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</si>
  <si>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</si>
  <si>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</si>
  <si>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</si>
  <si>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</si>
  <si>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</si>
  <si>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</si>
  <si>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</si>
  <si>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</si>
  <si>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</si>
  <si>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</si>
  <si>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</si>
  <si>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</si>
  <si>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</si>
  <si>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А. А. Агабекова</t>
  </si>
  <si>
    <t>0750120000</t>
  </si>
  <si>
    <t>0750200590</t>
  </si>
  <si>
    <t>0750300590</t>
  </si>
  <si>
    <t>Кассовые расходы</t>
  </si>
  <si>
    <t>ВСЕГО</t>
  </si>
  <si>
    <t>0705</t>
  </si>
  <si>
    <t>0750400590</t>
  </si>
  <si>
    <t>0770199590</t>
  </si>
  <si>
    <t>0710299590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</si>
  <si>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</si>
  <si>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</si>
  <si>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</si>
  <si>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</si>
  <si>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</si>
  <si>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>ГКОУ РД "УМЦ по ГО и ЧС"</t>
  </si>
  <si>
    <t xml:space="preserve"> 2. Сведения о движении средств бюджетов субъектов  РФ и местных бюджетов на счетах учреждения </t>
  </si>
  <si>
    <t>0720199585</t>
  </si>
  <si>
    <t>415</t>
  </si>
  <si>
    <t>0750500590</t>
  </si>
  <si>
    <t>247</t>
  </si>
  <si>
    <t>обесп реал</t>
  </si>
  <si>
    <t>831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</si>
  <si>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</si>
  <si>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</si>
  <si>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9990020680</t>
  </si>
  <si>
    <t>071029959R</t>
  </si>
  <si>
    <t>0204</t>
  </si>
  <si>
    <t>0760199590</t>
  </si>
  <si>
    <t>0760200590</t>
  </si>
  <si>
    <t>0505</t>
  </si>
  <si>
    <t>16700R8130</t>
  </si>
  <si>
    <t>кассовые расходы за 2023 г.</t>
  </si>
  <si>
    <t>материально-технического обеспечения,</t>
  </si>
  <si>
    <t>контрактной службы и аудита</t>
  </si>
  <si>
    <t>9</t>
  </si>
  <si>
    <t>23-58130-00000-00000  (Р)</t>
  </si>
  <si>
    <t>23-58130-00000-00000 (Ф)</t>
  </si>
  <si>
    <t>611</t>
  </si>
  <si>
    <t>23-58130-00000-00001  (Р)</t>
  </si>
  <si>
    <t>23-58130-00000-00001 (Ф)</t>
  </si>
  <si>
    <t>на 01 января 2024 г.</t>
  </si>
  <si>
    <t>остаток на 01.01.2024 г.</t>
  </si>
  <si>
    <t>Н. А. Велиханов</t>
  </si>
  <si>
    <t>Врио министра</t>
  </si>
  <si>
    <t>Остаток средств за текущий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</si>
</sst>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3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31" fillId="0" borderId="32">
      <alignment horizontal="left" vertical="top" wrapText="1"/>
    </xf>
    <xf numFmtId="0" fontId="33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11" fillId="2" borderId="0" xfId="0" applyNumberFormat="1" applyFont="1" applyFill="1"/>
    <xf numFmtId="0" fontId="11" fillId="2" borderId="0" xfId="0" applyFont="1" applyFill="1"/>
    <xf numFmtId="4" fontId="11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0" fillId="0" borderId="8" xfId="0" applyBorder="1"/>
    <xf numFmtId="4" fontId="16" fillId="0" borderId="4" xfId="0" applyNumberFormat="1" applyFont="1" applyBorder="1"/>
    <xf numFmtId="4" fontId="16" fillId="0" borderId="8" xfId="0" applyNumberFormat="1" applyFont="1" applyBorder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4" fontId="8" fillId="2" borderId="4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0" fontId="16" fillId="0" borderId="4" xfId="0" applyFont="1" applyBorder="1"/>
    <xf numFmtId="0" fontId="5" fillId="0" borderId="19" xfId="0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0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0" fillId="0" borderId="0" xfId="0" applyNumberFormat="1"/>
    <xf numFmtId="0" fontId="17" fillId="0" borderId="0" xfId="0" applyFont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22" fillId="2" borderId="0" xfId="0" applyNumberFormat="1" applyFont="1" applyFill="1" applyAlignment="1">
      <alignment horizontal="center" vertical="center"/>
    </xf>
    <xf numFmtId="4" fontId="16" fillId="0" borderId="4" xfId="0" applyNumberFormat="1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23" fillId="0" borderId="4" xfId="0" applyNumberFormat="1" applyFont="1" applyBorder="1"/>
    <xf numFmtId="0" fontId="23" fillId="2" borderId="4" xfId="0" applyFont="1" applyFill="1" applyBorder="1"/>
    <xf numFmtId="4" fontId="23" fillId="0" borderId="8" xfId="0" applyNumberFormat="1" applyFont="1" applyBorder="1"/>
    <xf numFmtId="4" fontId="23" fillId="0" borderId="4" xfId="0" applyNumberFormat="1" applyFont="1" applyBorder="1" applyAlignment="1">
      <alignment vertical="center" wrapText="1"/>
    </xf>
    <xf numFmtId="4" fontId="23" fillId="0" borderId="4" xfId="0" applyNumberFormat="1" applyFont="1" applyBorder="1" applyAlignment="1">
      <alignment wrapText="1"/>
    </xf>
    <xf numFmtId="2" fontId="9" fillId="2" borderId="12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/>
    </xf>
    <xf numFmtId="165" fontId="9" fillId="2" borderId="3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2" borderId="29" xfId="0" applyNumberFormat="1" applyFont="1" applyFill="1" applyBorder="1" applyAlignment="1">
      <alignment horizontal="center" vertical="center"/>
    </xf>
    <xf numFmtId="4" fontId="8" fillId="2" borderId="31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26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wrapText="1"/>
    </xf>
    <xf numFmtId="4" fontId="16" fillId="0" borderId="7" xfId="0" applyNumberFormat="1" applyFont="1" applyBorder="1" applyAlignment="1">
      <alignment wrapText="1"/>
    </xf>
    <xf numFmtId="4" fontId="23" fillId="2" borderId="4" xfId="0" applyNumberFormat="1" applyFont="1" applyFill="1" applyBorder="1" applyAlignment="1">
      <alignment wrapText="1"/>
    </xf>
    <xf numFmtId="4" fontId="23" fillId="0" borderId="7" xfId="0" applyNumberFormat="1" applyFont="1" applyBorder="1" applyAlignment="1">
      <alignment wrapText="1"/>
    </xf>
    <xf numFmtId="4" fontId="16" fillId="0" borderId="27" xfId="0" applyNumberFormat="1" applyFont="1" applyFill="1" applyBorder="1"/>
    <xf numFmtId="4" fontId="4" fillId="0" borderId="0" xfId="0" applyNumberFormat="1" applyFont="1"/>
    <xf numFmtId="0" fontId="32" fillId="0" borderId="32" xfId="1" applyNumberFormat="1" applyFont="1" applyProtection="1">
      <alignment horizontal="left" vertical="top" wrapText="1"/>
    </xf>
    <xf numFmtId="4" fontId="8" fillId="0" borderId="4" xfId="2" applyNumberFormat="1" applyFont="1" applyBorder="1" applyAlignment="1">
      <alignment horizontal="center" shrinkToFit="1"/>
    </xf>
    <xf numFmtId="4" fontId="16" fillId="0" borderId="7" xfId="0" applyNumberFormat="1" applyFont="1" applyBorder="1" applyAlignment="1">
      <alignment vertical="top" wrapText="1"/>
    </xf>
    <xf numFmtId="4" fontId="23" fillId="0" borderId="8" xfId="0" applyNumberFormat="1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4" fontId="21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18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2" fontId="0" fillId="0" borderId="25" xfId="0" applyNumberFormat="1" applyBorder="1" applyAlignment="1"/>
    <xf numFmtId="2" fontId="0" fillId="0" borderId="26" xfId="0" applyNumberFormat="1" applyBorder="1" applyAlignment="1"/>
    <xf numFmtId="2" fontId="0" fillId="0" borderId="18" xfId="0" applyNumberFormat="1" applyBorder="1" applyAlignment="1"/>
    <xf numFmtId="0" fontId="15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" fontId="5" fillId="0" borderId="2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xl34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R112"/>
  <sheetViews>
    <sheetView tabSelected="1" showWhiteSpace="0" view="pageBreakPreview" topLeftCell="A46" zoomScaleNormal="100" zoomScaleSheetLayoutView="100" workbookViewId="0">
      <selection activeCell="L17" sqref="L17"/>
    </sheetView>
  </sheetViews>
  <sheetFormatPr defaultColWidth="9.140625" defaultRowHeight="15" x14ac:dyDescent="0.25"/>
  <cols>
    <col min="1" max="1" width="8.28515625" customWidth="1"/>
    <col min="2" max="2" width="5.5703125" customWidth="1"/>
    <col min="3" max="3" width="5.7109375" customWidth="1"/>
    <col min="4" max="4" width="12.42578125" customWidth="1"/>
    <col min="5" max="5" width="5.5703125" customWidth="1"/>
    <col min="6" max="6" width="17.140625" customWidth="1"/>
    <col min="7" max="7" width="16.85546875" customWidth="1"/>
    <col min="8" max="8" width="17.140625" customWidth="1"/>
    <col min="9" max="9" width="15.42578125" bestFit="1" customWidth="1"/>
    <col min="10" max="10" width="18.140625" customWidth="1"/>
    <col min="11" max="11" width="12" customWidth="1"/>
    <col min="12" max="12" width="15.5703125" customWidth="1"/>
    <col min="13" max="13" width="19.85546875" style="1" customWidth="1"/>
    <col min="14" max="14" width="16.28515625" style="1" customWidth="1"/>
    <col min="15" max="15" width="18.7109375" style="1" customWidth="1"/>
    <col min="16" max="16" width="15.85546875" style="1" customWidth="1"/>
    <col min="17" max="17" width="14.7109375" style="1" customWidth="1"/>
    <col min="18" max="18" width="15.5703125" style="1" customWidth="1"/>
    <col min="19" max="16384" width="9.140625" style="1"/>
  </cols>
  <sheetData>
    <row r="2" spans="1:16" ht="18.75" customHeight="1" x14ac:dyDescent="0.25">
      <c r="A2" s="136" t="s">
        <v>70</v>
      </c>
      <c r="B2" s="136"/>
      <c r="C2" s="136"/>
      <c r="D2" s="136"/>
      <c r="E2" s="136"/>
      <c r="F2" s="136"/>
      <c r="G2" s="6"/>
      <c r="H2" s="7"/>
      <c r="K2" s="1"/>
      <c r="L2" s="1"/>
    </row>
    <row r="3" spans="1:16" ht="20.25" customHeight="1" x14ac:dyDescent="0.25">
      <c r="A3" s="144" t="s">
        <v>71</v>
      </c>
      <c r="B3" s="145"/>
      <c r="C3" s="145"/>
      <c r="D3" s="145"/>
      <c r="E3" s="145"/>
      <c r="F3" s="145"/>
      <c r="G3" s="145"/>
      <c r="H3" s="145"/>
      <c r="I3" s="145"/>
      <c r="K3" s="1"/>
      <c r="L3" s="1"/>
      <c r="P3" s="76"/>
    </row>
    <row r="4" spans="1:16" ht="13.5" customHeight="1" x14ac:dyDescent="0.25">
      <c r="A4" s="136"/>
      <c r="B4" s="137"/>
      <c r="C4" s="137"/>
      <c r="D4" s="137"/>
      <c r="E4" s="137"/>
      <c r="F4" s="137"/>
      <c r="G4" s="137"/>
      <c r="H4" s="137"/>
      <c r="I4" s="137"/>
      <c r="K4" s="1"/>
      <c r="L4" s="1"/>
      <c r="P4" s="76"/>
    </row>
    <row r="5" spans="1:16" ht="15.75" x14ac:dyDescent="0.25">
      <c r="A5" s="8"/>
      <c r="B5" s="8" t="s">
        <v>37</v>
      </c>
      <c r="C5" s="8"/>
      <c r="D5" s="8"/>
      <c r="E5" s="8"/>
      <c r="F5" s="8"/>
      <c r="G5" s="8"/>
      <c r="H5" s="8"/>
      <c r="K5" s="1"/>
      <c r="L5" s="1"/>
      <c r="P5" s="76"/>
    </row>
    <row r="6" spans="1:16" ht="15.75" x14ac:dyDescent="0.25">
      <c r="A6" s="9" t="s">
        <v>38</v>
      </c>
      <c r="B6" s="10"/>
      <c r="C6" s="10"/>
      <c r="D6" s="10"/>
      <c r="E6" s="10"/>
      <c r="F6" s="10"/>
      <c r="G6" s="10" t="s">
        <v>36</v>
      </c>
      <c r="H6" s="27">
        <v>45300</v>
      </c>
      <c r="K6" s="1"/>
      <c r="L6" s="1"/>
      <c r="P6" s="76"/>
    </row>
    <row r="7" spans="1:16" ht="15.75" x14ac:dyDescent="0.25">
      <c r="A7" s="10" t="s">
        <v>35</v>
      </c>
      <c r="B7" s="10"/>
      <c r="C7" s="10"/>
      <c r="D7" s="10"/>
      <c r="E7" s="10"/>
      <c r="F7" s="10"/>
      <c r="G7" s="10" t="s">
        <v>34</v>
      </c>
      <c r="H7" s="13">
        <v>25116726</v>
      </c>
      <c r="K7" s="1"/>
      <c r="L7" s="1"/>
      <c r="P7" s="76"/>
    </row>
    <row r="8" spans="1:16" ht="15.75" x14ac:dyDescent="0.25">
      <c r="A8" s="10" t="s">
        <v>33</v>
      </c>
      <c r="B8" s="10"/>
      <c r="C8" s="10"/>
      <c r="D8" s="10"/>
      <c r="E8" s="10"/>
      <c r="F8" s="10"/>
      <c r="G8" s="10" t="s">
        <v>32</v>
      </c>
      <c r="H8" s="13">
        <v>2300227</v>
      </c>
      <c r="K8" s="1"/>
      <c r="L8" s="1"/>
      <c r="P8" s="76"/>
    </row>
    <row r="9" spans="1:16" ht="15.75" x14ac:dyDescent="0.25">
      <c r="A9" s="10"/>
      <c r="B9" s="187" t="s">
        <v>88</v>
      </c>
      <c r="C9" s="188"/>
      <c r="D9" s="188"/>
      <c r="E9" s="188"/>
      <c r="F9" s="11"/>
      <c r="G9" s="11" t="s">
        <v>31</v>
      </c>
      <c r="H9" s="13">
        <v>82401370000</v>
      </c>
      <c r="K9" s="1"/>
      <c r="L9" s="1"/>
      <c r="P9" s="76"/>
    </row>
    <row r="10" spans="1:16" ht="13.5" customHeight="1" x14ac:dyDescent="0.25">
      <c r="A10" s="10"/>
      <c r="B10" s="10"/>
      <c r="C10" s="10"/>
      <c r="D10" s="10"/>
      <c r="E10" s="10"/>
      <c r="F10" s="11"/>
      <c r="G10" s="11" t="s">
        <v>30</v>
      </c>
      <c r="H10" s="13"/>
      <c r="K10" s="1"/>
      <c r="L10" s="1"/>
      <c r="P10" s="76"/>
    </row>
    <row r="11" spans="1:16" ht="15.75" x14ac:dyDescent="0.25">
      <c r="A11" s="11" t="s">
        <v>29</v>
      </c>
      <c r="B11" s="10"/>
      <c r="C11" s="10"/>
      <c r="D11" s="10"/>
      <c r="E11" s="10"/>
      <c r="F11" s="11"/>
      <c r="G11" s="11" t="s">
        <v>28</v>
      </c>
      <c r="H11" s="13"/>
      <c r="K11" s="1"/>
      <c r="L11" s="1"/>
      <c r="P11" s="76"/>
    </row>
    <row r="12" spans="1:16" ht="15.75" x14ac:dyDescent="0.25">
      <c r="A12" s="11" t="s">
        <v>27</v>
      </c>
      <c r="B12" s="10"/>
      <c r="C12" s="10"/>
      <c r="D12" s="10"/>
      <c r="E12" s="10"/>
      <c r="F12" s="12"/>
      <c r="G12" s="10"/>
      <c r="H12" s="10"/>
      <c r="K12" s="1"/>
      <c r="L12" s="1"/>
      <c r="P12" s="76"/>
    </row>
    <row r="13" spans="1:16" ht="15.75" x14ac:dyDescent="0.25">
      <c r="A13" s="8" t="s">
        <v>26</v>
      </c>
      <c r="B13" s="8"/>
      <c r="C13" s="8"/>
      <c r="D13" s="8"/>
      <c r="E13" s="8"/>
      <c r="F13" s="8"/>
      <c r="G13" s="8"/>
      <c r="H13" s="8"/>
      <c r="K13" s="1"/>
      <c r="L13" s="1"/>
      <c r="P13" s="76"/>
    </row>
    <row r="14" spans="1:16" ht="12.75" customHeight="1" thickBot="1" x14ac:dyDescent="0.3">
      <c r="A14" s="8"/>
      <c r="B14" s="8"/>
      <c r="C14" s="8"/>
      <c r="D14" s="8"/>
      <c r="E14" s="8"/>
      <c r="F14" s="8"/>
      <c r="G14" s="8"/>
      <c r="H14" s="8"/>
      <c r="K14" s="1"/>
      <c r="L14" s="1"/>
      <c r="O14" s="52"/>
      <c r="P14" s="76"/>
    </row>
    <row r="15" spans="1:16" ht="15.6" customHeight="1" x14ac:dyDescent="0.25">
      <c r="A15" s="146"/>
      <c r="B15" s="149" t="s">
        <v>25</v>
      </c>
      <c r="C15" s="150"/>
      <c r="D15" s="150"/>
      <c r="E15" s="150"/>
      <c r="F15" s="151" t="s">
        <v>24</v>
      </c>
      <c r="G15" s="154" t="s">
        <v>23</v>
      </c>
      <c r="H15" s="154" t="s">
        <v>51</v>
      </c>
      <c r="I15" s="184" t="s">
        <v>92</v>
      </c>
      <c r="J15" s="168"/>
      <c r="K15" s="1"/>
      <c r="L15" s="1"/>
      <c r="P15" s="76"/>
    </row>
    <row r="16" spans="1:16" ht="15.75" x14ac:dyDescent="0.25">
      <c r="A16" s="147"/>
      <c r="B16" s="13" t="s">
        <v>22</v>
      </c>
      <c r="C16" s="13" t="s">
        <v>22</v>
      </c>
      <c r="D16" s="13" t="s">
        <v>22</v>
      </c>
      <c r="E16" s="13" t="s">
        <v>22</v>
      </c>
      <c r="F16" s="152"/>
      <c r="G16" s="155"/>
      <c r="H16" s="157"/>
      <c r="I16" s="185"/>
      <c r="J16" s="169"/>
      <c r="K16" s="1"/>
      <c r="L16" s="1"/>
    </row>
    <row r="17" spans="1:18" ht="48.75" customHeight="1" thickBot="1" x14ac:dyDescent="0.3">
      <c r="A17" s="148"/>
      <c r="B17" s="64" t="s">
        <v>21</v>
      </c>
      <c r="C17" s="64" t="s">
        <v>20</v>
      </c>
      <c r="D17" s="64" t="s">
        <v>19</v>
      </c>
      <c r="E17" s="64" t="s">
        <v>18</v>
      </c>
      <c r="F17" s="153"/>
      <c r="G17" s="156"/>
      <c r="H17" s="158"/>
      <c r="I17" s="186"/>
      <c r="J17" s="170"/>
      <c r="K17" s="1"/>
      <c r="L17" s="1"/>
    </row>
    <row r="18" spans="1:18" ht="15.75" x14ac:dyDescent="0.25">
      <c r="A18" s="63">
        <v>1</v>
      </c>
      <c r="B18" s="18" t="s">
        <v>17</v>
      </c>
      <c r="C18" s="19" t="s">
        <v>16</v>
      </c>
      <c r="D18" s="18" t="s">
        <v>15</v>
      </c>
      <c r="E18" s="19" t="s">
        <v>14</v>
      </c>
      <c r="F18" s="18">
        <v>7</v>
      </c>
      <c r="G18" s="19">
        <v>8</v>
      </c>
      <c r="H18" s="19" t="s">
        <v>82</v>
      </c>
      <c r="I18" s="120">
        <v>10</v>
      </c>
      <c r="J18" s="46"/>
      <c r="L18" s="71"/>
    </row>
    <row r="19" spans="1:18" ht="19.5" customHeight="1" x14ac:dyDescent="0.25">
      <c r="A19" s="14"/>
      <c r="B19" s="15" t="s">
        <v>39</v>
      </c>
      <c r="C19" s="16" t="s">
        <v>5</v>
      </c>
      <c r="D19" s="15" t="s">
        <v>64</v>
      </c>
      <c r="E19" s="16" t="s">
        <v>65</v>
      </c>
      <c r="F19" s="84">
        <v>511359118</v>
      </c>
      <c r="G19" s="29">
        <v>510313846.75999999</v>
      </c>
      <c r="H19" s="65">
        <v>510313846.75999999</v>
      </c>
      <c r="I19" s="114">
        <f>G19-H19</f>
        <v>0</v>
      </c>
      <c r="J19" s="83"/>
      <c r="L19" s="71"/>
      <c r="M19" s="52"/>
    </row>
    <row r="20" spans="1:18" ht="18.75" customHeight="1" x14ac:dyDescent="0.25">
      <c r="A20" s="14"/>
      <c r="B20" s="15"/>
      <c r="C20" s="16"/>
      <c r="D20" s="15"/>
      <c r="E20" s="16"/>
      <c r="F20" s="85">
        <f>F19</f>
        <v>511359118</v>
      </c>
      <c r="G20" s="62">
        <f>G19</f>
        <v>510313846.75999999</v>
      </c>
      <c r="H20" s="44">
        <f>H19</f>
        <v>510313846.75999999</v>
      </c>
      <c r="I20" s="45"/>
      <c r="J20" s="56"/>
      <c r="L20" s="71"/>
      <c r="M20" s="52"/>
      <c r="N20" s="52"/>
    </row>
    <row r="21" spans="1:18" ht="21" customHeight="1" x14ac:dyDescent="0.25">
      <c r="A21" s="171" t="s">
        <v>58</v>
      </c>
      <c r="B21" s="15" t="s">
        <v>39</v>
      </c>
      <c r="C21" s="16" t="s">
        <v>5</v>
      </c>
      <c r="D21" s="15" t="s">
        <v>48</v>
      </c>
      <c r="E21" s="16" t="s">
        <v>13</v>
      </c>
      <c r="F21" s="36">
        <v>32863883.899999999</v>
      </c>
      <c r="G21" s="21">
        <v>32863883.899999999</v>
      </c>
      <c r="H21" s="21">
        <v>32863883.52</v>
      </c>
      <c r="I21" s="54">
        <f>G21-H21</f>
        <v>0.37999999895691872</v>
      </c>
      <c r="J21" s="47" t="s">
        <v>0</v>
      </c>
      <c r="K21" s="38" t="e">
        <f>H21+H23+H32+H34+H53+H55+#REF!+#REF!+H67+H69+H77+H79</f>
        <v>#REF!</v>
      </c>
    </row>
    <row r="22" spans="1:18" ht="21" customHeight="1" x14ac:dyDescent="0.25">
      <c r="A22" s="172"/>
      <c r="B22" s="15" t="s">
        <v>39</v>
      </c>
      <c r="C22" s="16" t="s">
        <v>5</v>
      </c>
      <c r="D22" s="15" t="s">
        <v>48</v>
      </c>
      <c r="E22" s="16" t="s">
        <v>12</v>
      </c>
      <c r="F22" s="36">
        <v>497533.94</v>
      </c>
      <c r="G22" s="21">
        <v>497533.94</v>
      </c>
      <c r="H22" s="21">
        <v>494079.94</v>
      </c>
      <c r="I22" s="54">
        <f t="shared" ref="I22:I29" si="0">G22-H22</f>
        <v>3454</v>
      </c>
      <c r="J22" s="47"/>
      <c r="K22" s="38" t="e">
        <f>I23+I34+I55+#REF!+I69+I79</f>
        <v>#REF!</v>
      </c>
      <c r="L22" s="71"/>
    </row>
    <row r="23" spans="1:18" ht="21" customHeight="1" x14ac:dyDescent="0.25">
      <c r="A23" s="172"/>
      <c r="B23" s="15" t="s">
        <v>39</v>
      </c>
      <c r="C23" s="16" t="s">
        <v>5</v>
      </c>
      <c r="D23" s="15" t="s">
        <v>48</v>
      </c>
      <c r="E23" s="16" t="s">
        <v>40</v>
      </c>
      <c r="F23" s="36">
        <v>9789043.4000000004</v>
      </c>
      <c r="G23" s="21">
        <v>9789043.4000000004</v>
      </c>
      <c r="H23" s="21">
        <v>9789043.4000000004</v>
      </c>
      <c r="I23" s="54">
        <f t="shared" si="0"/>
        <v>0</v>
      </c>
      <c r="J23" s="47"/>
      <c r="K23" s="40" t="e">
        <f>I22+I33+I54+#REF!+I68+I78</f>
        <v>#REF!</v>
      </c>
      <c r="L23" s="71"/>
    </row>
    <row r="24" spans="1:18" ht="21" customHeight="1" x14ac:dyDescent="0.25">
      <c r="A24" s="172"/>
      <c r="B24" s="15" t="s">
        <v>39</v>
      </c>
      <c r="C24" s="16" t="s">
        <v>5</v>
      </c>
      <c r="D24" s="15" t="s">
        <v>48</v>
      </c>
      <c r="E24" s="16" t="s">
        <v>43</v>
      </c>
      <c r="F24" s="36">
        <v>1170933.68</v>
      </c>
      <c r="G24" s="21">
        <v>1065772</v>
      </c>
      <c r="H24" s="21">
        <v>1052722</v>
      </c>
      <c r="I24" s="54">
        <f t="shared" si="0"/>
        <v>13050</v>
      </c>
      <c r="J24" s="88"/>
      <c r="K24" s="40">
        <f>I26+I39+I40+I41+I60+I61+I62+I74+I75+I84</f>
        <v>323515.33000000007</v>
      </c>
      <c r="L24" s="71"/>
    </row>
    <row r="25" spans="1:18" ht="21" customHeight="1" x14ac:dyDescent="0.25">
      <c r="A25" s="172"/>
      <c r="B25" s="15" t="s">
        <v>39</v>
      </c>
      <c r="C25" s="16" t="s">
        <v>5</v>
      </c>
      <c r="D25" s="15" t="s">
        <v>48</v>
      </c>
      <c r="E25" s="16" t="s">
        <v>7</v>
      </c>
      <c r="F25" s="36">
        <v>1169366.32</v>
      </c>
      <c r="G25" s="21">
        <v>1168366</v>
      </c>
      <c r="H25" s="21">
        <v>1167897.81</v>
      </c>
      <c r="I25" s="54">
        <f t="shared" si="0"/>
        <v>468.18999999994412</v>
      </c>
      <c r="J25" s="47"/>
      <c r="K25" s="39"/>
    </row>
    <row r="26" spans="1:18" ht="21" customHeight="1" x14ac:dyDescent="0.25">
      <c r="A26" s="172"/>
      <c r="B26" s="15" t="s">
        <v>39</v>
      </c>
      <c r="C26" s="16" t="s">
        <v>5</v>
      </c>
      <c r="D26" s="15" t="s">
        <v>48</v>
      </c>
      <c r="E26" s="16" t="s">
        <v>6</v>
      </c>
      <c r="F26" s="36">
        <v>0</v>
      </c>
      <c r="G26" s="21">
        <v>0</v>
      </c>
      <c r="H26" s="21">
        <v>0</v>
      </c>
      <c r="I26" s="54">
        <f t="shared" si="0"/>
        <v>0</v>
      </c>
      <c r="J26" s="47"/>
      <c r="K26" s="39"/>
      <c r="M26" s="52"/>
      <c r="N26" s="52"/>
    </row>
    <row r="27" spans="1:18" ht="21" customHeight="1" x14ac:dyDescent="0.25">
      <c r="A27" s="172"/>
      <c r="B27" s="15" t="s">
        <v>39</v>
      </c>
      <c r="C27" s="16" t="s">
        <v>5</v>
      </c>
      <c r="D27" s="15" t="s">
        <v>48</v>
      </c>
      <c r="E27" s="16" t="s">
        <v>4</v>
      </c>
      <c r="F27" s="36">
        <v>3000</v>
      </c>
      <c r="G27" s="21">
        <v>3000</v>
      </c>
      <c r="H27" s="21">
        <v>3000</v>
      </c>
      <c r="I27" s="54">
        <f t="shared" si="0"/>
        <v>0</v>
      </c>
      <c r="J27" s="47"/>
      <c r="K27" s="39"/>
      <c r="M27" s="52"/>
      <c r="N27" s="52"/>
    </row>
    <row r="28" spans="1:18" ht="21" customHeight="1" x14ac:dyDescent="0.25">
      <c r="A28" s="172"/>
      <c r="B28" s="15" t="s">
        <v>39</v>
      </c>
      <c r="C28" s="16" t="s">
        <v>5</v>
      </c>
      <c r="D28" s="15" t="s">
        <v>48</v>
      </c>
      <c r="E28" s="16" t="s">
        <v>42</v>
      </c>
      <c r="F28" s="36">
        <v>0</v>
      </c>
      <c r="G28" s="21">
        <v>0</v>
      </c>
      <c r="H28" s="21">
        <v>0</v>
      </c>
      <c r="I28" s="54">
        <f t="shared" si="0"/>
        <v>0</v>
      </c>
      <c r="J28" s="47"/>
      <c r="K28" s="39"/>
    </row>
    <row r="29" spans="1:18" ht="21" customHeight="1" thickBot="1" x14ac:dyDescent="0.3">
      <c r="A29" s="173"/>
      <c r="B29" s="15" t="s">
        <v>39</v>
      </c>
      <c r="C29" s="16" t="s">
        <v>5</v>
      </c>
      <c r="D29" s="15" t="s">
        <v>57</v>
      </c>
      <c r="E29" s="16" t="s">
        <v>7</v>
      </c>
      <c r="F29" s="21">
        <v>203926.12</v>
      </c>
      <c r="G29" s="21">
        <v>203926.12</v>
      </c>
      <c r="H29" s="21">
        <v>203926.12</v>
      </c>
      <c r="I29" s="54">
        <f t="shared" si="0"/>
        <v>0</v>
      </c>
      <c r="J29" s="125"/>
      <c r="K29" s="39"/>
    </row>
    <row r="30" spans="1:18" ht="19.5" customHeight="1" thickBot="1" x14ac:dyDescent="0.3">
      <c r="A30" s="57" t="s">
        <v>3</v>
      </c>
      <c r="B30" s="22"/>
      <c r="C30" s="22"/>
      <c r="D30" s="22"/>
      <c r="E30" s="22"/>
      <c r="F30" s="43">
        <f>F21+F22+F23+F24+F25+F26+F27+F28+F29</f>
        <v>45697687.359999999</v>
      </c>
      <c r="G30" s="43">
        <f>G21+G22+G23+G24+G25+G26+G27+G28+G29</f>
        <v>45591525.359999999</v>
      </c>
      <c r="H30" s="42">
        <f>H21+H22+H23+H24+H25+H26+H27+H28+H29</f>
        <v>45574552.789999999</v>
      </c>
      <c r="I30" s="43">
        <f>G30-H30</f>
        <v>16972.570000000298</v>
      </c>
      <c r="J30" s="43">
        <f>H30/G30*100</f>
        <v>99.962772533127634</v>
      </c>
      <c r="K30" s="39"/>
    </row>
    <row r="31" spans="1:18" ht="18.75" customHeight="1" thickBot="1" x14ac:dyDescent="0.3">
      <c r="A31" s="57" t="s">
        <v>52</v>
      </c>
      <c r="B31" s="22"/>
      <c r="C31" s="22"/>
      <c r="D31" s="22"/>
      <c r="E31" s="60"/>
      <c r="F31" s="86">
        <f>F20+F30</f>
        <v>557056805.36000001</v>
      </c>
      <c r="G31" s="43">
        <f>G20+G30</f>
        <v>555905372.12</v>
      </c>
      <c r="H31" s="43">
        <f>H20+H30</f>
        <v>555888399.54999995</v>
      </c>
      <c r="I31" s="43">
        <f>G31-H31</f>
        <v>16972.570000052452</v>
      </c>
      <c r="J31" s="43">
        <f>H31/G31*100</f>
        <v>99.996946859870178</v>
      </c>
      <c r="K31" s="39"/>
    </row>
    <row r="32" spans="1:18" ht="21.75" customHeight="1" x14ac:dyDescent="0.25">
      <c r="A32" s="151" t="s">
        <v>59</v>
      </c>
      <c r="B32" s="18" t="s">
        <v>9</v>
      </c>
      <c r="C32" s="19" t="s">
        <v>5</v>
      </c>
      <c r="D32" s="18" t="s">
        <v>49</v>
      </c>
      <c r="E32" s="19" t="s">
        <v>8</v>
      </c>
      <c r="F32" s="77">
        <v>204790200</v>
      </c>
      <c r="G32" s="20">
        <v>204790200</v>
      </c>
      <c r="H32" s="20">
        <v>204790200</v>
      </c>
      <c r="I32" s="20">
        <f>G32-H32</f>
        <v>0</v>
      </c>
      <c r="J32" s="90"/>
      <c r="K32" s="38"/>
      <c r="L32" s="3"/>
      <c r="M32" s="51"/>
      <c r="N32" s="106"/>
      <c r="O32" s="52"/>
      <c r="P32" s="52"/>
      <c r="Q32" s="52"/>
      <c r="R32" s="52"/>
    </row>
    <row r="33" spans="1:18" ht="39" customHeight="1" x14ac:dyDescent="0.25">
      <c r="A33" s="174"/>
      <c r="B33" s="15" t="s">
        <v>9</v>
      </c>
      <c r="C33" s="16" t="s">
        <v>5</v>
      </c>
      <c r="D33" s="18" t="s">
        <v>49</v>
      </c>
      <c r="E33" s="16" t="s">
        <v>10</v>
      </c>
      <c r="F33" s="36">
        <v>14621009.869999999</v>
      </c>
      <c r="G33" s="21">
        <v>14621009.869999999</v>
      </c>
      <c r="H33" s="21">
        <v>14621009.869999999</v>
      </c>
      <c r="I33" s="20">
        <f t="shared" ref="I33:I52" si="1">G33-H33</f>
        <v>0</v>
      </c>
      <c r="J33" s="91"/>
      <c r="K33" s="38"/>
      <c r="L33" s="3"/>
      <c r="M33" s="51"/>
      <c r="N33" s="106"/>
      <c r="O33" s="52"/>
      <c r="P33" s="52"/>
      <c r="Q33" s="52"/>
      <c r="R33" s="61"/>
    </row>
    <row r="34" spans="1:18" ht="19.5" customHeight="1" x14ac:dyDescent="0.25">
      <c r="A34" s="174"/>
      <c r="B34" s="15" t="s">
        <v>9</v>
      </c>
      <c r="C34" s="16" t="s">
        <v>5</v>
      </c>
      <c r="D34" s="18" t="s">
        <v>49</v>
      </c>
      <c r="E34" s="16" t="s">
        <v>41</v>
      </c>
      <c r="F34" s="36">
        <v>62211690.130000003</v>
      </c>
      <c r="G34" s="21">
        <v>62211690.130000003</v>
      </c>
      <c r="H34" s="21">
        <v>62211690.130000003</v>
      </c>
      <c r="I34" s="20">
        <f t="shared" si="1"/>
        <v>0</v>
      </c>
      <c r="J34" s="88"/>
      <c r="K34" s="38"/>
      <c r="L34" s="3"/>
      <c r="M34" s="52"/>
      <c r="N34" s="2"/>
      <c r="O34" s="52"/>
      <c r="P34" s="52"/>
    </row>
    <row r="35" spans="1:18" ht="18.75" customHeight="1" x14ac:dyDescent="0.25">
      <c r="A35" s="174"/>
      <c r="B35" s="15" t="s">
        <v>9</v>
      </c>
      <c r="C35" s="16" t="s">
        <v>5</v>
      </c>
      <c r="D35" s="18" t="s">
        <v>49</v>
      </c>
      <c r="E35" s="16" t="s">
        <v>43</v>
      </c>
      <c r="F35" s="36">
        <v>4560000</v>
      </c>
      <c r="G35" s="21">
        <v>4560000</v>
      </c>
      <c r="H35" s="21">
        <v>4560000</v>
      </c>
      <c r="I35" s="20">
        <f t="shared" si="1"/>
        <v>0</v>
      </c>
      <c r="J35" s="88"/>
      <c r="K35" s="38"/>
      <c r="L35" s="3"/>
      <c r="M35" s="52"/>
      <c r="N35" s="2"/>
      <c r="O35" s="52"/>
      <c r="P35" s="52"/>
      <c r="Q35" s="52"/>
    </row>
    <row r="36" spans="1:18" ht="21.75" customHeight="1" x14ac:dyDescent="0.25">
      <c r="A36" s="174"/>
      <c r="B36" s="15" t="s">
        <v>9</v>
      </c>
      <c r="C36" s="16" t="s">
        <v>5</v>
      </c>
      <c r="D36" s="18" t="s">
        <v>49</v>
      </c>
      <c r="E36" s="16" t="s">
        <v>45</v>
      </c>
      <c r="F36" s="36">
        <v>0</v>
      </c>
      <c r="G36" s="21">
        <v>0</v>
      </c>
      <c r="H36" s="21">
        <v>0</v>
      </c>
      <c r="I36" s="20">
        <f t="shared" si="1"/>
        <v>0</v>
      </c>
      <c r="J36" s="88"/>
      <c r="K36" s="38"/>
      <c r="L36" s="3"/>
      <c r="M36" s="52"/>
      <c r="N36" s="2"/>
      <c r="P36" s="52"/>
    </row>
    <row r="37" spans="1:18" ht="21.75" customHeight="1" x14ac:dyDescent="0.25">
      <c r="A37" s="174"/>
      <c r="B37" s="15" t="s">
        <v>9</v>
      </c>
      <c r="C37" s="16" t="s">
        <v>5</v>
      </c>
      <c r="D37" s="18" t="s">
        <v>49</v>
      </c>
      <c r="E37" s="16" t="s">
        <v>7</v>
      </c>
      <c r="F37" s="36">
        <v>58555048.689999998</v>
      </c>
      <c r="G37" s="21">
        <v>47394853.689999998</v>
      </c>
      <c r="H37" s="77">
        <v>47270504.18</v>
      </c>
      <c r="I37" s="20">
        <f t="shared" si="1"/>
        <v>124349.50999999791</v>
      </c>
      <c r="J37" s="88"/>
      <c r="K37" s="38"/>
      <c r="L37" s="53"/>
      <c r="M37" s="52"/>
      <c r="N37" s="2"/>
      <c r="Q37" s="52"/>
    </row>
    <row r="38" spans="1:18" ht="24" customHeight="1" x14ac:dyDescent="0.25">
      <c r="A38" s="174"/>
      <c r="B38" s="15" t="s">
        <v>9</v>
      </c>
      <c r="C38" s="16" t="s">
        <v>5</v>
      </c>
      <c r="D38" s="18" t="s">
        <v>49</v>
      </c>
      <c r="E38" s="16" t="s">
        <v>67</v>
      </c>
      <c r="F38" s="36">
        <v>5368000</v>
      </c>
      <c r="G38" s="21">
        <v>5368000</v>
      </c>
      <c r="H38" s="77">
        <v>4518034.24</v>
      </c>
      <c r="I38" s="20">
        <f t="shared" si="1"/>
        <v>849965.75999999978</v>
      </c>
      <c r="J38" s="123"/>
      <c r="K38" s="38"/>
      <c r="L38" s="53"/>
      <c r="M38" s="2"/>
      <c r="N38" s="2"/>
      <c r="Q38" s="52"/>
    </row>
    <row r="39" spans="1:18" ht="28.5" customHeight="1" x14ac:dyDescent="0.25">
      <c r="A39" s="174"/>
      <c r="B39" s="15" t="s">
        <v>9</v>
      </c>
      <c r="C39" s="16" t="s">
        <v>5</v>
      </c>
      <c r="D39" s="18" t="s">
        <v>49</v>
      </c>
      <c r="E39" s="16" t="s">
        <v>6</v>
      </c>
      <c r="F39" s="36">
        <v>13744839</v>
      </c>
      <c r="G39" s="21">
        <v>13744839</v>
      </c>
      <c r="H39" s="21">
        <v>13744839</v>
      </c>
      <c r="I39" s="20">
        <f t="shared" si="1"/>
        <v>0</v>
      </c>
      <c r="J39" s="92"/>
      <c r="K39" s="38"/>
      <c r="L39" s="53"/>
      <c r="M39" s="4"/>
      <c r="N39" s="4"/>
      <c r="Q39" s="52"/>
    </row>
    <row r="40" spans="1:18" ht="26.25" customHeight="1" x14ac:dyDescent="0.25">
      <c r="A40" s="174"/>
      <c r="B40" s="15" t="s">
        <v>9</v>
      </c>
      <c r="C40" s="16" t="s">
        <v>5</v>
      </c>
      <c r="D40" s="18" t="s">
        <v>49</v>
      </c>
      <c r="E40" s="16" t="s">
        <v>4</v>
      </c>
      <c r="F40" s="36">
        <v>316849</v>
      </c>
      <c r="G40" s="21">
        <v>316849</v>
      </c>
      <c r="H40" s="21">
        <v>316849</v>
      </c>
      <c r="I40" s="20">
        <f t="shared" si="1"/>
        <v>0</v>
      </c>
      <c r="J40" s="92"/>
      <c r="K40" s="38"/>
      <c r="L40" s="53"/>
      <c r="M40" s="4"/>
      <c r="N40" s="4"/>
      <c r="Q40" s="52"/>
    </row>
    <row r="41" spans="1:18" ht="30" customHeight="1" x14ac:dyDescent="0.25">
      <c r="A41" s="175"/>
      <c r="B41" s="33" t="s">
        <v>9</v>
      </c>
      <c r="C41" s="34" t="s">
        <v>5</v>
      </c>
      <c r="D41" s="35" t="s">
        <v>49</v>
      </c>
      <c r="E41" s="34" t="s">
        <v>42</v>
      </c>
      <c r="F41" s="36">
        <v>2250</v>
      </c>
      <c r="G41" s="21">
        <v>2250</v>
      </c>
      <c r="H41" s="21">
        <v>2250</v>
      </c>
      <c r="I41" s="20">
        <f t="shared" si="1"/>
        <v>0</v>
      </c>
      <c r="J41" s="92"/>
      <c r="K41" s="38"/>
      <c r="L41" s="53"/>
      <c r="M41" s="4"/>
      <c r="N41" s="4"/>
    </row>
    <row r="42" spans="1:18" ht="34.5" customHeight="1" x14ac:dyDescent="0.25">
      <c r="A42" s="127" t="s">
        <v>83</v>
      </c>
      <c r="B42" s="15" t="s">
        <v>77</v>
      </c>
      <c r="C42" s="16" t="s">
        <v>5</v>
      </c>
      <c r="D42" s="18" t="s">
        <v>78</v>
      </c>
      <c r="E42" s="19" t="s">
        <v>7</v>
      </c>
      <c r="F42" s="104">
        <v>15270.8</v>
      </c>
      <c r="G42" s="21">
        <v>15270.8</v>
      </c>
      <c r="H42" s="21">
        <v>15270.8</v>
      </c>
      <c r="I42" s="20">
        <f t="shared" si="1"/>
        <v>0</v>
      </c>
      <c r="J42" s="124"/>
      <c r="K42" s="38"/>
      <c r="L42" s="53"/>
      <c r="M42" s="4"/>
      <c r="N42" s="4"/>
    </row>
    <row r="43" spans="1:18" ht="33.75" customHeight="1" x14ac:dyDescent="0.25">
      <c r="A43" s="127" t="s">
        <v>84</v>
      </c>
      <c r="B43" s="15" t="s">
        <v>77</v>
      </c>
      <c r="C43" s="16" t="s">
        <v>5</v>
      </c>
      <c r="D43" s="18" t="s">
        <v>78</v>
      </c>
      <c r="E43" s="19" t="s">
        <v>7</v>
      </c>
      <c r="F43" s="104">
        <v>15270.74</v>
      </c>
      <c r="G43" s="21">
        <v>15270.74</v>
      </c>
      <c r="H43" s="21">
        <v>15270.74</v>
      </c>
      <c r="I43" s="20">
        <f t="shared" si="1"/>
        <v>0</v>
      </c>
      <c r="J43" s="124"/>
      <c r="K43" s="38"/>
      <c r="L43" s="53"/>
      <c r="M43" s="4"/>
      <c r="N43" s="4"/>
    </row>
    <row r="44" spans="1:18" ht="36" customHeight="1" x14ac:dyDescent="0.25">
      <c r="A44" s="127" t="s">
        <v>86</v>
      </c>
      <c r="B44" s="15" t="s">
        <v>77</v>
      </c>
      <c r="C44" s="16" t="s">
        <v>5</v>
      </c>
      <c r="D44" s="18" t="s">
        <v>78</v>
      </c>
      <c r="E44" s="19" t="s">
        <v>7</v>
      </c>
      <c r="F44" s="104">
        <v>9157.56</v>
      </c>
      <c r="G44" s="21">
        <v>9157.56</v>
      </c>
      <c r="H44" s="21">
        <v>9157.56</v>
      </c>
      <c r="I44" s="20">
        <f t="shared" si="1"/>
        <v>0</v>
      </c>
      <c r="J44" s="124"/>
      <c r="K44" s="38"/>
      <c r="L44" s="53"/>
      <c r="M44" s="4"/>
      <c r="N44" s="4"/>
    </row>
    <row r="45" spans="1:18" ht="33.75" customHeight="1" x14ac:dyDescent="0.25">
      <c r="A45" s="127" t="s">
        <v>87</v>
      </c>
      <c r="B45" s="15" t="s">
        <v>77</v>
      </c>
      <c r="C45" s="16" t="s">
        <v>5</v>
      </c>
      <c r="D45" s="18" t="s">
        <v>78</v>
      </c>
      <c r="E45" s="19" t="s">
        <v>7</v>
      </c>
      <c r="F45" s="104">
        <v>9157.56</v>
      </c>
      <c r="G45" s="21">
        <v>9157.56</v>
      </c>
      <c r="H45" s="21">
        <v>9157.56</v>
      </c>
      <c r="I45" s="20">
        <f t="shared" si="1"/>
        <v>0</v>
      </c>
      <c r="J45" s="124"/>
      <c r="K45" s="38"/>
      <c r="L45" s="53"/>
      <c r="M45" s="4"/>
      <c r="N45" s="4"/>
    </row>
    <row r="46" spans="1:18" ht="27" customHeight="1" x14ac:dyDescent="0.25">
      <c r="A46" s="127"/>
      <c r="B46" s="15" t="s">
        <v>9</v>
      </c>
      <c r="C46" s="16" t="s">
        <v>5</v>
      </c>
      <c r="D46" s="18" t="s">
        <v>50</v>
      </c>
      <c r="E46" s="16" t="s">
        <v>7</v>
      </c>
      <c r="F46" s="36">
        <v>57148539.659999996</v>
      </c>
      <c r="G46" s="21">
        <v>57148539.659999996</v>
      </c>
      <c r="H46" s="21">
        <v>57148349.359999999</v>
      </c>
      <c r="I46" s="20">
        <f t="shared" si="1"/>
        <v>190.29999999701977</v>
      </c>
      <c r="J46" s="92"/>
      <c r="K46" s="38"/>
      <c r="L46" s="3"/>
      <c r="M46" s="4"/>
      <c r="N46" s="4"/>
    </row>
    <row r="47" spans="1:18" ht="27.75" customHeight="1" x14ac:dyDescent="0.25">
      <c r="A47" s="138"/>
      <c r="B47" s="16" t="s">
        <v>74</v>
      </c>
      <c r="C47" s="16" t="s">
        <v>5</v>
      </c>
      <c r="D47" s="16" t="s">
        <v>75</v>
      </c>
      <c r="E47" s="16" t="s">
        <v>43</v>
      </c>
      <c r="F47" s="36">
        <v>966365.76</v>
      </c>
      <c r="G47" s="20">
        <v>966365.76</v>
      </c>
      <c r="H47" s="20">
        <v>954588.76</v>
      </c>
      <c r="I47" s="20">
        <f t="shared" si="1"/>
        <v>11777</v>
      </c>
      <c r="J47" s="92"/>
      <c r="K47" s="38"/>
      <c r="L47" s="3"/>
      <c r="M47" s="4"/>
      <c r="N47" s="4"/>
    </row>
    <row r="48" spans="1:18" ht="21.75" customHeight="1" x14ac:dyDescent="0.25">
      <c r="A48" s="138"/>
      <c r="B48" s="16" t="s">
        <v>74</v>
      </c>
      <c r="C48" s="16" t="s">
        <v>5</v>
      </c>
      <c r="D48" s="16" t="s">
        <v>75</v>
      </c>
      <c r="E48" s="16" t="s">
        <v>7</v>
      </c>
      <c r="F48" s="104">
        <v>318753.91999999998</v>
      </c>
      <c r="G48" s="21">
        <v>318753.91999999998</v>
      </c>
      <c r="H48" s="21">
        <v>316757.12</v>
      </c>
      <c r="I48" s="20">
        <f t="shared" si="1"/>
        <v>1996.7999999999884</v>
      </c>
      <c r="J48" s="92"/>
      <c r="K48" s="38"/>
      <c r="L48" s="3"/>
      <c r="M48" s="4"/>
      <c r="N48" s="4"/>
    </row>
    <row r="49" spans="1:16" ht="21.75" customHeight="1" x14ac:dyDescent="0.25">
      <c r="A49" s="135"/>
      <c r="B49" s="16" t="s">
        <v>11</v>
      </c>
      <c r="C49" s="16" t="s">
        <v>5</v>
      </c>
      <c r="D49" s="16" t="s">
        <v>76</v>
      </c>
      <c r="E49" s="16" t="s">
        <v>7</v>
      </c>
      <c r="F49" s="21">
        <v>142637815</v>
      </c>
      <c r="G49" s="20">
        <v>142637815</v>
      </c>
      <c r="H49" s="20">
        <v>142637815</v>
      </c>
      <c r="I49" s="20">
        <f t="shared" si="1"/>
        <v>0</v>
      </c>
      <c r="J49" s="130"/>
      <c r="K49" s="38"/>
      <c r="L49" s="3"/>
      <c r="M49" s="4"/>
      <c r="N49" s="4"/>
    </row>
    <row r="50" spans="1:16" ht="21.75" customHeight="1" x14ac:dyDescent="0.25">
      <c r="A50" s="135"/>
      <c r="B50" s="16" t="s">
        <v>9</v>
      </c>
      <c r="C50" s="16" t="s">
        <v>5</v>
      </c>
      <c r="D50" s="16" t="s">
        <v>55</v>
      </c>
      <c r="E50" s="16" t="s">
        <v>44</v>
      </c>
      <c r="F50" s="21">
        <v>200000000</v>
      </c>
      <c r="G50" s="21">
        <v>170895150</v>
      </c>
      <c r="H50" s="21">
        <v>170895150</v>
      </c>
      <c r="I50" s="20">
        <f t="shared" si="1"/>
        <v>0</v>
      </c>
      <c r="J50" s="88"/>
      <c r="K50" s="38"/>
      <c r="L50" s="3"/>
      <c r="M50" s="4"/>
      <c r="N50" s="4"/>
    </row>
    <row r="51" spans="1:16" ht="21.75" customHeight="1" x14ac:dyDescent="0.25">
      <c r="A51" s="139"/>
      <c r="B51" s="16" t="s">
        <v>39</v>
      </c>
      <c r="C51" s="16" t="s">
        <v>5</v>
      </c>
      <c r="D51" s="16" t="s">
        <v>72</v>
      </c>
      <c r="E51" s="16" t="s">
        <v>7</v>
      </c>
      <c r="F51" s="21">
        <v>35132580</v>
      </c>
      <c r="G51" s="21">
        <v>35132580</v>
      </c>
      <c r="H51" s="21">
        <v>35132580</v>
      </c>
      <c r="I51" s="20">
        <f t="shared" si="1"/>
        <v>0</v>
      </c>
      <c r="J51" s="88"/>
      <c r="K51" s="38"/>
      <c r="L51" s="3"/>
      <c r="M51" s="4"/>
      <c r="N51" s="4"/>
    </row>
    <row r="52" spans="1:16" ht="26.25" customHeight="1" x14ac:dyDescent="0.25">
      <c r="A52" s="13" t="s">
        <v>3</v>
      </c>
      <c r="B52" s="16"/>
      <c r="C52" s="16"/>
      <c r="D52" s="16"/>
      <c r="E52" s="16"/>
      <c r="F52" s="62">
        <f>F32+F33+F34+F35+F36+F37+F38+F39+F40+F41+F42+F43+F44+F45+F46+F47+F48+F49+F50+F51</f>
        <v>800422797.69000006</v>
      </c>
      <c r="G52" s="62">
        <f>G32+G33+G34+G35+G36+G37+G38+G39+G40+G41+G42+G43+G44+G45+G46+G47+G48+G49+G50+G51</f>
        <v>760157752.69000006</v>
      </c>
      <c r="H52" s="62">
        <f>H32+H33+H34+H35+H36+H37+H38+H39+H40+H41+H42+H43+H44+H45+H46+H47+H48+H49+H50+H51</f>
        <v>759169473.32000005</v>
      </c>
      <c r="I52" s="132">
        <f t="shared" si="1"/>
        <v>988279.37000000477</v>
      </c>
      <c r="J52" s="62">
        <f>H52/F52*100</f>
        <v>94.846058297057994</v>
      </c>
      <c r="K52" s="39"/>
      <c r="M52" s="52"/>
    </row>
    <row r="53" spans="1:16" ht="20.25" customHeight="1" x14ac:dyDescent="0.25">
      <c r="A53" s="176" t="s">
        <v>60</v>
      </c>
      <c r="B53" s="16" t="s">
        <v>9</v>
      </c>
      <c r="C53" s="16" t="s">
        <v>5</v>
      </c>
      <c r="D53" s="16" t="s">
        <v>66</v>
      </c>
      <c r="E53" s="16" t="s">
        <v>8</v>
      </c>
      <c r="F53" s="21">
        <v>284397600</v>
      </c>
      <c r="G53" s="21">
        <v>284397600</v>
      </c>
      <c r="H53" s="21">
        <v>284397600</v>
      </c>
      <c r="I53" s="54">
        <f>G53-H53</f>
        <v>0</v>
      </c>
      <c r="J53" s="88"/>
      <c r="K53" s="38"/>
      <c r="L53" s="75"/>
      <c r="M53" s="76"/>
      <c r="N53" s="79"/>
    </row>
    <row r="54" spans="1:16" ht="20.25" customHeight="1" x14ac:dyDescent="0.25">
      <c r="A54" s="177"/>
      <c r="B54" s="16" t="s">
        <v>9</v>
      </c>
      <c r="C54" s="16" t="s">
        <v>5</v>
      </c>
      <c r="D54" s="16" t="s">
        <v>66</v>
      </c>
      <c r="E54" s="16" t="s">
        <v>10</v>
      </c>
      <c r="F54" s="21">
        <v>2599692.0499999998</v>
      </c>
      <c r="G54" s="21">
        <v>2599692.0499999998</v>
      </c>
      <c r="H54" s="21">
        <v>2599692.0499999998</v>
      </c>
      <c r="I54" s="54">
        <f t="shared" ref="I54:I66" si="2">G54-H54</f>
        <v>0</v>
      </c>
      <c r="J54" s="88"/>
      <c r="K54" s="38"/>
      <c r="L54" s="126"/>
      <c r="M54" s="76"/>
      <c r="N54" s="79"/>
    </row>
    <row r="55" spans="1:16" ht="20.25" customHeight="1" x14ac:dyDescent="0.25">
      <c r="A55" s="177"/>
      <c r="B55" s="16" t="s">
        <v>9</v>
      </c>
      <c r="C55" s="16" t="s">
        <v>5</v>
      </c>
      <c r="D55" s="16" t="s">
        <v>66</v>
      </c>
      <c r="E55" s="16" t="s">
        <v>41</v>
      </c>
      <c r="F55" s="21">
        <v>95687289.950000003</v>
      </c>
      <c r="G55" s="21">
        <v>95687289.950000003</v>
      </c>
      <c r="H55" s="21">
        <v>95687289.950000003</v>
      </c>
      <c r="I55" s="54">
        <f t="shared" si="2"/>
        <v>0</v>
      </c>
      <c r="J55" s="88"/>
      <c r="K55" s="38"/>
      <c r="L55" s="75"/>
      <c r="M55" s="76"/>
      <c r="N55" s="79"/>
      <c r="P55" s="52"/>
    </row>
    <row r="56" spans="1:16" ht="20.25" customHeight="1" x14ac:dyDescent="0.25">
      <c r="A56" s="177"/>
      <c r="B56" s="16" t="s">
        <v>9</v>
      </c>
      <c r="C56" s="16" t="s">
        <v>5</v>
      </c>
      <c r="D56" s="16" t="s">
        <v>66</v>
      </c>
      <c r="E56" s="16" t="s">
        <v>43</v>
      </c>
      <c r="F56" s="21">
        <v>4345300</v>
      </c>
      <c r="G56" s="21">
        <v>4345300</v>
      </c>
      <c r="H56" s="21">
        <v>4345300</v>
      </c>
      <c r="I56" s="54">
        <f t="shared" si="2"/>
        <v>0</v>
      </c>
      <c r="J56" s="88"/>
      <c r="K56" s="38"/>
      <c r="L56" s="75"/>
      <c r="M56" s="76"/>
      <c r="N56" s="79"/>
      <c r="P56" s="52"/>
    </row>
    <row r="57" spans="1:16" ht="20.25" customHeight="1" x14ac:dyDescent="0.25">
      <c r="A57" s="177"/>
      <c r="B57" s="16" t="s">
        <v>9</v>
      </c>
      <c r="C57" s="16" t="s">
        <v>5</v>
      </c>
      <c r="D57" s="16" t="s">
        <v>66</v>
      </c>
      <c r="E57" s="16" t="s">
        <v>45</v>
      </c>
      <c r="F57" s="21">
        <v>7000000</v>
      </c>
      <c r="G57" s="21">
        <v>7000000</v>
      </c>
      <c r="H57" s="21">
        <v>7000000</v>
      </c>
      <c r="I57" s="54">
        <f t="shared" si="2"/>
        <v>0</v>
      </c>
      <c r="J57" s="88"/>
      <c r="K57" s="38"/>
      <c r="L57" s="75"/>
      <c r="M57" s="76"/>
      <c r="N57" s="79"/>
      <c r="P57" s="52"/>
    </row>
    <row r="58" spans="1:16" ht="20.25" customHeight="1" x14ac:dyDescent="0.25">
      <c r="A58" s="177"/>
      <c r="B58" s="16" t="s">
        <v>9</v>
      </c>
      <c r="C58" s="16" t="s">
        <v>5</v>
      </c>
      <c r="D58" s="16" t="s">
        <v>66</v>
      </c>
      <c r="E58" s="16" t="s">
        <v>7</v>
      </c>
      <c r="F58" s="21">
        <v>30722794.260000002</v>
      </c>
      <c r="G58" s="21">
        <v>30722794.260000002</v>
      </c>
      <c r="H58" s="21">
        <v>30704794.260000002</v>
      </c>
      <c r="I58" s="54">
        <f t="shared" si="2"/>
        <v>18000</v>
      </c>
      <c r="J58" s="88"/>
      <c r="K58" s="38"/>
      <c r="L58" s="75"/>
      <c r="M58" s="76"/>
      <c r="N58" s="79"/>
      <c r="P58" s="52"/>
    </row>
    <row r="59" spans="1:16" ht="24.75" customHeight="1" x14ac:dyDescent="0.25">
      <c r="A59" s="177"/>
      <c r="B59" s="16" t="s">
        <v>9</v>
      </c>
      <c r="C59" s="16" t="s">
        <v>5</v>
      </c>
      <c r="D59" s="16" t="s">
        <v>66</v>
      </c>
      <c r="E59" s="16" t="s">
        <v>67</v>
      </c>
      <c r="F59" s="21">
        <v>7260000</v>
      </c>
      <c r="G59" s="21">
        <v>7260000</v>
      </c>
      <c r="H59" s="21">
        <v>7260000</v>
      </c>
      <c r="I59" s="54">
        <f t="shared" si="2"/>
        <v>0</v>
      </c>
      <c r="J59" s="92"/>
      <c r="K59" s="38"/>
      <c r="L59" s="75"/>
      <c r="M59" s="76"/>
      <c r="N59" s="79"/>
    </row>
    <row r="60" spans="1:16" ht="28.5" customHeight="1" x14ac:dyDescent="0.25">
      <c r="A60" s="177"/>
      <c r="B60" s="16" t="s">
        <v>9</v>
      </c>
      <c r="C60" s="16" t="s">
        <v>5</v>
      </c>
      <c r="D60" s="34" t="s">
        <v>66</v>
      </c>
      <c r="E60" s="16" t="s">
        <v>6</v>
      </c>
      <c r="F60" s="21">
        <v>5518003</v>
      </c>
      <c r="G60" s="21">
        <v>5518003</v>
      </c>
      <c r="H60" s="21">
        <v>5469021.6699999999</v>
      </c>
      <c r="I60" s="54">
        <f t="shared" si="2"/>
        <v>48981.330000000075</v>
      </c>
      <c r="J60" s="92"/>
      <c r="K60" s="38"/>
      <c r="L60" s="74"/>
      <c r="M60" s="76"/>
      <c r="N60" s="79"/>
    </row>
    <row r="61" spans="1:16" ht="26.25" customHeight="1" x14ac:dyDescent="0.25">
      <c r="A61" s="177"/>
      <c r="B61" s="16" t="s">
        <v>9</v>
      </c>
      <c r="C61" s="16" t="s">
        <v>5</v>
      </c>
      <c r="D61" s="16" t="s">
        <v>66</v>
      </c>
      <c r="E61" s="16" t="s">
        <v>4</v>
      </c>
      <c r="F61" s="21">
        <v>825284</v>
      </c>
      <c r="G61" s="21">
        <v>825284</v>
      </c>
      <c r="H61" s="21">
        <v>650750</v>
      </c>
      <c r="I61" s="54">
        <f t="shared" si="2"/>
        <v>174534</v>
      </c>
      <c r="J61" s="92"/>
      <c r="K61" s="38"/>
      <c r="L61" s="1"/>
      <c r="M61" s="78"/>
      <c r="N61" s="79"/>
    </row>
    <row r="62" spans="1:16" ht="26.25" customHeight="1" x14ac:dyDescent="0.25">
      <c r="A62" s="177"/>
      <c r="B62" s="16" t="s">
        <v>9</v>
      </c>
      <c r="C62" s="16" t="s">
        <v>5</v>
      </c>
      <c r="D62" s="16" t="s">
        <v>66</v>
      </c>
      <c r="E62" s="16" t="s">
        <v>42</v>
      </c>
      <c r="F62" s="21">
        <v>345000</v>
      </c>
      <c r="G62" s="21">
        <v>345000</v>
      </c>
      <c r="H62" s="21">
        <v>245000</v>
      </c>
      <c r="I62" s="54">
        <f t="shared" si="2"/>
        <v>100000</v>
      </c>
      <c r="J62" s="92"/>
      <c r="K62" s="38"/>
      <c r="L62" s="1"/>
      <c r="N62" s="80"/>
    </row>
    <row r="63" spans="1:16" ht="20.25" customHeight="1" x14ac:dyDescent="0.25">
      <c r="A63" s="177"/>
      <c r="B63" s="16" t="s">
        <v>9</v>
      </c>
      <c r="C63" s="16" t="s">
        <v>5</v>
      </c>
      <c r="D63" s="16" t="s">
        <v>56</v>
      </c>
      <c r="E63" s="16" t="s">
        <v>7</v>
      </c>
      <c r="F63" s="21">
        <v>0</v>
      </c>
      <c r="G63" s="21">
        <v>0</v>
      </c>
      <c r="H63" s="21">
        <v>0</v>
      </c>
      <c r="I63" s="54">
        <f t="shared" si="2"/>
        <v>0</v>
      </c>
      <c r="J63" s="89"/>
      <c r="K63" s="38"/>
      <c r="L63" s="1"/>
      <c r="M63" s="52"/>
      <c r="N63" s="79"/>
    </row>
    <row r="64" spans="1:16" ht="20.25" customHeight="1" x14ac:dyDescent="0.25">
      <c r="A64" s="178"/>
      <c r="B64" s="28" t="s">
        <v>9</v>
      </c>
      <c r="C64" s="28" t="s">
        <v>5</v>
      </c>
      <c r="D64" s="28" t="s">
        <v>72</v>
      </c>
      <c r="E64" s="28" t="s">
        <v>44</v>
      </c>
      <c r="F64" s="21">
        <v>8664060</v>
      </c>
      <c r="G64" s="21">
        <v>8664060</v>
      </c>
      <c r="H64" s="21">
        <v>8664060</v>
      </c>
      <c r="I64" s="54">
        <f t="shared" si="2"/>
        <v>0</v>
      </c>
      <c r="J64" s="89"/>
      <c r="K64" s="38"/>
      <c r="L64" s="1"/>
    </row>
    <row r="65" spans="1:16" ht="20.25" customHeight="1" x14ac:dyDescent="0.25">
      <c r="A65" s="139"/>
      <c r="B65" s="16" t="s">
        <v>9</v>
      </c>
      <c r="C65" s="16" t="s">
        <v>5</v>
      </c>
      <c r="D65" s="16" t="s">
        <v>73</v>
      </c>
      <c r="E65" s="16" t="s">
        <v>44</v>
      </c>
      <c r="F65" s="21">
        <v>33888080</v>
      </c>
      <c r="G65" s="21">
        <v>32795652.559999999</v>
      </c>
      <c r="H65" s="21">
        <v>32795652.559999999</v>
      </c>
      <c r="I65" s="54">
        <f t="shared" si="2"/>
        <v>0</v>
      </c>
      <c r="J65" s="89"/>
      <c r="K65" s="38"/>
      <c r="L65" s="1"/>
    </row>
    <row r="66" spans="1:16" ht="31.15" customHeight="1" thickBot="1" x14ac:dyDescent="0.3">
      <c r="A66" s="131" t="s">
        <v>3</v>
      </c>
      <c r="B66" s="95"/>
      <c r="C66" s="96"/>
      <c r="D66" s="95"/>
      <c r="E66" s="96"/>
      <c r="F66" s="97">
        <f>F53+F54+F55+F56+F57+F58+F59+F60+F61+F62+F63+F64+F65</f>
        <v>481253103.25999999</v>
      </c>
      <c r="G66" s="103">
        <f>G53+G54+G55+G56+G57+G58+G59+G60+G61+G62+G63+G64+G65</f>
        <v>480160675.81999999</v>
      </c>
      <c r="H66" s="98">
        <f>H53+H54+H55+H56+H57+H58+H59+H60+H61+H62+H63+H64+H65</f>
        <v>479819160.49000001</v>
      </c>
      <c r="I66" s="62">
        <f t="shared" si="2"/>
        <v>341515.32999998331</v>
      </c>
      <c r="J66" s="99">
        <f>H66/F66*100</f>
        <v>99.702039787320544</v>
      </c>
      <c r="K66" s="39"/>
      <c r="L66" s="109"/>
      <c r="M66" s="111"/>
    </row>
    <row r="67" spans="1:16" ht="20.25" customHeight="1" x14ac:dyDescent="0.25">
      <c r="A67" s="179" t="s">
        <v>61</v>
      </c>
      <c r="B67" s="19" t="s">
        <v>9</v>
      </c>
      <c r="C67" s="19" t="s">
        <v>5</v>
      </c>
      <c r="D67" s="19" t="s">
        <v>54</v>
      </c>
      <c r="E67" s="19" t="s">
        <v>8</v>
      </c>
      <c r="F67" s="128">
        <v>65343318.969999999</v>
      </c>
      <c r="G67" s="30">
        <v>65343318.969999999</v>
      </c>
      <c r="H67" s="30">
        <v>65343318.969999999</v>
      </c>
      <c r="I67" s="55">
        <f>G67-H67</f>
        <v>0</v>
      </c>
      <c r="J67" s="48"/>
      <c r="K67" s="41"/>
      <c r="L67" s="110"/>
      <c r="M67" s="111"/>
      <c r="N67" s="61"/>
      <c r="O67" s="52"/>
    </row>
    <row r="68" spans="1:16" ht="20.25" customHeight="1" x14ac:dyDescent="0.25">
      <c r="A68" s="174"/>
      <c r="B68" s="19" t="s">
        <v>9</v>
      </c>
      <c r="C68" s="16" t="s">
        <v>5</v>
      </c>
      <c r="D68" s="16" t="s">
        <v>54</v>
      </c>
      <c r="E68" s="16" t="s">
        <v>10</v>
      </c>
      <c r="F68" s="128">
        <v>761448.14</v>
      </c>
      <c r="G68" s="29">
        <v>761448.14</v>
      </c>
      <c r="H68" s="29">
        <v>761448.14</v>
      </c>
      <c r="I68" s="55">
        <f t="shared" ref="I68:I76" si="3">G68-H68</f>
        <v>0</v>
      </c>
      <c r="J68" s="47"/>
      <c r="K68" s="41"/>
      <c r="L68" s="110"/>
      <c r="M68" s="111"/>
      <c r="N68" s="52"/>
    </row>
    <row r="69" spans="1:16" ht="20.25" customHeight="1" x14ac:dyDescent="0.25">
      <c r="A69" s="174"/>
      <c r="B69" s="19" t="s">
        <v>9</v>
      </c>
      <c r="C69" s="16" t="s">
        <v>5</v>
      </c>
      <c r="D69" s="16" t="s">
        <v>54</v>
      </c>
      <c r="E69" s="16" t="s">
        <v>41</v>
      </c>
      <c r="F69" s="128">
        <v>19448788.890000001</v>
      </c>
      <c r="G69" s="29">
        <v>19448788.890000001</v>
      </c>
      <c r="H69" s="29">
        <v>19448788.890000001</v>
      </c>
      <c r="I69" s="55">
        <f t="shared" si="3"/>
        <v>0</v>
      </c>
      <c r="J69" s="47"/>
      <c r="K69" s="41"/>
      <c r="L69" s="110"/>
      <c r="M69" s="111"/>
      <c r="N69" s="52"/>
      <c r="P69" s="30"/>
    </row>
    <row r="70" spans="1:16" ht="20.25" customHeight="1" x14ac:dyDescent="0.25">
      <c r="A70" s="174"/>
      <c r="B70" s="19" t="s">
        <v>9</v>
      </c>
      <c r="C70" s="16" t="s">
        <v>5</v>
      </c>
      <c r="D70" s="16" t="s">
        <v>54</v>
      </c>
      <c r="E70" s="16" t="s">
        <v>43</v>
      </c>
      <c r="F70" s="128">
        <v>74506684.5</v>
      </c>
      <c r="G70" s="29">
        <v>74506684.5</v>
      </c>
      <c r="H70" s="29">
        <v>74180273.25</v>
      </c>
      <c r="I70" s="55">
        <f t="shared" si="3"/>
        <v>326411.25</v>
      </c>
      <c r="J70" s="88"/>
      <c r="K70" s="41"/>
      <c r="L70" s="110"/>
      <c r="M70" s="111"/>
      <c r="N70" s="52"/>
      <c r="O70" s="52"/>
    </row>
    <row r="71" spans="1:16" ht="20.25" customHeight="1" x14ac:dyDescent="0.25">
      <c r="A71" s="174"/>
      <c r="B71" s="19" t="s">
        <v>9</v>
      </c>
      <c r="C71" s="16" t="s">
        <v>5</v>
      </c>
      <c r="D71" s="16" t="s">
        <v>54</v>
      </c>
      <c r="E71" s="16" t="s">
        <v>7</v>
      </c>
      <c r="F71" s="128">
        <v>7268122.9500000002</v>
      </c>
      <c r="G71" s="29">
        <v>7268122.9500000002</v>
      </c>
      <c r="H71" s="29">
        <v>7268122.9500000002</v>
      </c>
      <c r="I71" s="55">
        <f t="shared" si="3"/>
        <v>0</v>
      </c>
      <c r="J71" s="47"/>
      <c r="K71" s="41"/>
      <c r="L71" s="110"/>
      <c r="M71" s="111"/>
    </row>
    <row r="72" spans="1:16" ht="20.25" customHeight="1" x14ac:dyDescent="0.25">
      <c r="A72" s="174"/>
      <c r="B72" s="19" t="s">
        <v>9</v>
      </c>
      <c r="C72" s="16" t="s">
        <v>5</v>
      </c>
      <c r="D72" s="16" t="s">
        <v>54</v>
      </c>
      <c r="E72" s="16" t="s">
        <v>69</v>
      </c>
      <c r="F72" s="128">
        <v>60000</v>
      </c>
      <c r="G72" s="29">
        <v>60000</v>
      </c>
      <c r="H72" s="29">
        <v>50000</v>
      </c>
      <c r="I72" s="55">
        <f t="shared" si="3"/>
        <v>10000</v>
      </c>
      <c r="J72" s="47"/>
      <c r="K72" s="41"/>
      <c r="L72" s="110"/>
      <c r="M72" s="111"/>
    </row>
    <row r="73" spans="1:16" ht="27" customHeight="1" x14ac:dyDescent="0.25">
      <c r="A73" s="174"/>
      <c r="B73" s="19" t="s">
        <v>9</v>
      </c>
      <c r="C73" s="16" t="s">
        <v>5</v>
      </c>
      <c r="D73" s="16" t="s">
        <v>54</v>
      </c>
      <c r="E73" s="16" t="s">
        <v>6</v>
      </c>
      <c r="F73" s="128">
        <v>614467.66</v>
      </c>
      <c r="G73" s="140">
        <v>614467.66</v>
      </c>
      <c r="H73" s="140">
        <v>614467.66</v>
      </c>
      <c r="I73" s="55">
        <f t="shared" si="3"/>
        <v>0</v>
      </c>
      <c r="J73" s="121"/>
      <c r="K73" s="41"/>
      <c r="L73" s="110"/>
      <c r="M73" s="112"/>
    </row>
    <row r="74" spans="1:16" ht="24" customHeight="1" x14ac:dyDescent="0.25">
      <c r="A74" s="174"/>
      <c r="B74" s="19" t="s">
        <v>9</v>
      </c>
      <c r="C74" s="28" t="s">
        <v>5</v>
      </c>
      <c r="D74" s="28" t="s">
        <v>54</v>
      </c>
      <c r="E74" s="28" t="s">
        <v>4</v>
      </c>
      <c r="F74" s="128">
        <v>33272</v>
      </c>
      <c r="G74" s="141">
        <v>33272</v>
      </c>
      <c r="H74" s="141">
        <v>33272</v>
      </c>
      <c r="I74" s="55">
        <f t="shared" si="3"/>
        <v>0</v>
      </c>
      <c r="J74" s="121"/>
      <c r="K74" s="41"/>
      <c r="L74" s="108"/>
    </row>
    <row r="75" spans="1:16" ht="29.25" customHeight="1" thickBot="1" x14ac:dyDescent="0.3">
      <c r="A75" s="174"/>
      <c r="B75" s="19" t="s">
        <v>9</v>
      </c>
      <c r="C75" s="28" t="s">
        <v>5</v>
      </c>
      <c r="D75" s="28" t="s">
        <v>54</v>
      </c>
      <c r="E75" s="28" t="s">
        <v>42</v>
      </c>
      <c r="F75" s="37">
        <v>1004.34</v>
      </c>
      <c r="G75" s="141">
        <v>1004.34</v>
      </c>
      <c r="H75" s="141">
        <v>1004.34</v>
      </c>
      <c r="I75" s="55">
        <f t="shared" si="3"/>
        <v>0</v>
      </c>
      <c r="J75" s="122"/>
      <c r="K75" s="41"/>
      <c r="L75" s="108"/>
      <c r="M75" s="52"/>
    </row>
    <row r="76" spans="1:16" ht="22.15" customHeight="1" thickBot="1" x14ac:dyDescent="0.3">
      <c r="A76" s="57" t="s">
        <v>3</v>
      </c>
      <c r="B76" s="22"/>
      <c r="C76" s="22"/>
      <c r="D76" s="22"/>
      <c r="E76" s="22"/>
      <c r="F76" s="87">
        <f>F67+F68+F69+F70+F71+F72+F73+F74+F75</f>
        <v>168037107.44999999</v>
      </c>
      <c r="G76" s="87">
        <f>G67+G68+G69+G70+G71+G72+G73+G74+G75</f>
        <v>168037107.44999999</v>
      </c>
      <c r="H76" s="59">
        <f>H67+H68+H69+H70+H71+H72+H73+H74+H75</f>
        <v>167700696.19999999</v>
      </c>
      <c r="I76" s="142">
        <f t="shared" si="3"/>
        <v>336411.25</v>
      </c>
      <c r="J76" s="93">
        <f>H76/F76*100</f>
        <v>99.799799428170886</v>
      </c>
      <c r="K76" s="41"/>
      <c r="L76" s="1"/>
    </row>
    <row r="77" spans="1:16" ht="19.5" customHeight="1" x14ac:dyDescent="0.25">
      <c r="A77" s="151" t="s">
        <v>62</v>
      </c>
      <c r="B77" s="19" t="s">
        <v>53</v>
      </c>
      <c r="C77" s="19" t="s">
        <v>5</v>
      </c>
      <c r="D77" s="19" t="s">
        <v>49</v>
      </c>
      <c r="E77" s="19" t="s">
        <v>8</v>
      </c>
      <c r="F77" s="30">
        <v>10796504.93</v>
      </c>
      <c r="G77" s="30">
        <v>10796504.93</v>
      </c>
      <c r="H77" s="30">
        <v>10796504.93</v>
      </c>
      <c r="I77" s="55">
        <f>G77-H77</f>
        <v>0</v>
      </c>
      <c r="J77" s="48"/>
      <c r="K77" s="41"/>
      <c r="L77" s="1"/>
    </row>
    <row r="78" spans="1:16" ht="19.5" customHeight="1" x14ac:dyDescent="0.25">
      <c r="A78" s="174"/>
      <c r="B78" s="16" t="s">
        <v>53</v>
      </c>
      <c r="C78" s="16" t="s">
        <v>5</v>
      </c>
      <c r="D78" s="16" t="s">
        <v>49</v>
      </c>
      <c r="E78" s="16" t="s">
        <v>10</v>
      </c>
      <c r="F78" s="29">
        <v>115770.62</v>
      </c>
      <c r="G78" s="29">
        <v>115770.62</v>
      </c>
      <c r="H78" s="30">
        <v>115770.62</v>
      </c>
      <c r="I78" s="55">
        <f t="shared" ref="I78:I85" si="4">G78-H78</f>
        <v>0</v>
      </c>
      <c r="J78" s="47"/>
      <c r="K78" s="41"/>
      <c r="L78" s="1"/>
    </row>
    <row r="79" spans="1:16" ht="19.5" customHeight="1" x14ac:dyDescent="0.25">
      <c r="A79" s="174"/>
      <c r="B79" s="16" t="s">
        <v>53</v>
      </c>
      <c r="C79" s="16" t="s">
        <v>5</v>
      </c>
      <c r="D79" s="16" t="s">
        <v>49</v>
      </c>
      <c r="E79" s="16" t="s">
        <v>41</v>
      </c>
      <c r="F79" s="29">
        <v>3209068.05</v>
      </c>
      <c r="G79" s="29">
        <v>3209068.05</v>
      </c>
      <c r="H79" s="30">
        <v>3209068.05</v>
      </c>
      <c r="I79" s="55">
        <f t="shared" si="4"/>
        <v>0</v>
      </c>
      <c r="J79" s="47"/>
      <c r="K79" s="41"/>
      <c r="L79" s="1"/>
    </row>
    <row r="80" spans="1:16" ht="19.5" customHeight="1" x14ac:dyDescent="0.25">
      <c r="A80" s="174"/>
      <c r="B80" s="16" t="s">
        <v>53</v>
      </c>
      <c r="C80" s="16" t="s">
        <v>5</v>
      </c>
      <c r="D80" s="16" t="s">
        <v>49</v>
      </c>
      <c r="E80" s="16" t="s">
        <v>43</v>
      </c>
      <c r="F80" s="29">
        <v>442725</v>
      </c>
      <c r="G80" s="29">
        <v>442725</v>
      </c>
      <c r="H80" s="30">
        <v>442725</v>
      </c>
      <c r="I80" s="55">
        <f t="shared" si="4"/>
        <v>0</v>
      </c>
      <c r="J80" s="88"/>
      <c r="K80" s="41"/>
      <c r="L80" s="1"/>
    </row>
    <row r="81" spans="1:17" ht="19.5" customHeight="1" x14ac:dyDescent="0.25">
      <c r="A81" s="174"/>
      <c r="B81" s="16" t="s">
        <v>53</v>
      </c>
      <c r="C81" s="16" t="s">
        <v>5</v>
      </c>
      <c r="D81" s="16" t="s">
        <v>49</v>
      </c>
      <c r="E81" s="16" t="s">
        <v>7</v>
      </c>
      <c r="F81" s="29">
        <v>1112500</v>
      </c>
      <c r="G81" s="29">
        <v>1112500</v>
      </c>
      <c r="H81" s="30">
        <v>1112500</v>
      </c>
      <c r="I81" s="55">
        <f t="shared" si="4"/>
        <v>0</v>
      </c>
      <c r="J81" s="47"/>
      <c r="K81" s="41"/>
      <c r="L81" s="1"/>
    </row>
    <row r="82" spans="1:17" ht="27" customHeight="1" x14ac:dyDescent="0.25">
      <c r="A82" s="174"/>
      <c r="B82" s="16" t="s">
        <v>53</v>
      </c>
      <c r="C82" s="16" t="s">
        <v>5</v>
      </c>
      <c r="D82" s="16" t="s">
        <v>49</v>
      </c>
      <c r="E82" s="16" t="s">
        <v>85</v>
      </c>
      <c r="F82" s="37">
        <v>8205581.4000000004</v>
      </c>
      <c r="G82" s="30">
        <v>8205581.4000000004</v>
      </c>
      <c r="H82" s="30">
        <v>8205581.4000000004</v>
      </c>
      <c r="I82" s="55">
        <f t="shared" si="4"/>
        <v>0</v>
      </c>
      <c r="J82" s="121"/>
      <c r="K82" s="41"/>
      <c r="L82" s="1"/>
    </row>
    <row r="83" spans="1:17" ht="20.25" customHeight="1" x14ac:dyDescent="0.25">
      <c r="A83" s="174"/>
      <c r="B83" s="16" t="s">
        <v>53</v>
      </c>
      <c r="C83" s="16" t="s">
        <v>5</v>
      </c>
      <c r="D83" s="16" t="s">
        <v>49</v>
      </c>
      <c r="E83" s="16" t="s">
        <v>4</v>
      </c>
      <c r="F83" s="37">
        <v>850</v>
      </c>
      <c r="G83" s="30">
        <v>850</v>
      </c>
      <c r="H83" s="30">
        <v>850</v>
      </c>
      <c r="I83" s="55">
        <f t="shared" si="4"/>
        <v>0</v>
      </c>
      <c r="J83" s="121"/>
      <c r="K83" s="41"/>
      <c r="L83" s="1"/>
    </row>
    <row r="84" spans="1:17" ht="19.5" customHeight="1" thickBot="1" x14ac:dyDescent="0.3">
      <c r="A84" s="174"/>
      <c r="B84" s="28" t="s">
        <v>53</v>
      </c>
      <c r="C84" s="28" t="s">
        <v>5</v>
      </c>
      <c r="D84" s="28" t="s">
        <v>49</v>
      </c>
      <c r="E84" s="28" t="s">
        <v>42</v>
      </c>
      <c r="F84" s="37">
        <v>0</v>
      </c>
      <c r="G84" s="30">
        <v>0</v>
      </c>
      <c r="H84" s="30">
        <v>0</v>
      </c>
      <c r="I84" s="55">
        <f t="shared" si="4"/>
        <v>0</v>
      </c>
      <c r="J84" s="129"/>
      <c r="K84" s="41"/>
      <c r="L84" s="52"/>
      <c r="N84" s="52"/>
    </row>
    <row r="85" spans="1:17" ht="22.15" customHeight="1" thickBot="1" x14ac:dyDescent="0.3">
      <c r="A85" s="57" t="s">
        <v>3</v>
      </c>
      <c r="B85" s="22"/>
      <c r="C85" s="22"/>
      <c r="D85" s="22"/>
      <c r="E85" s="22"/>
      <c r="F85" s="87">
        <f>F77+F78+F79+F80+F81+F82+F83+F84</f>
        <v>23883000</v>
      </c>
      <c r="G85" s="87">
        <f>G77+G78+G79+G80+G81+G82+G83+G84</f>
        <v>23883000</v>
      </c>
      <c r="H85" s="59">
        <f>H77+H78+H79+H80+H81+H82+H83+H84</f>
        <v>23883000</v>
      </c>
      <c r="I85" s="132">
        <f t="shared" si="4"/>
        <v>0</v>
      </c>
      <c r="J85" s="94">
        <f>H85/G85*100</f>
        <v>100</v>
      </c>
      <c r="K85" s="81"/>
      <c r="L85" s="52"/>
      <c r="N85" s="52"/>
    </row>
    <row r="86" spans="1:17" ht="24" customHeight="1" thickBot="1" x14ac:dyDescent="0.3">
      <c r="A86" s="57"/>
      <c r="B86" s="22"/>
      <c r="C86" s="22"/>
      <c r="D86" s="22"/>
      <c r="E86" s="22"/>
      <c r="F86" s="87">
        <f>F31+F52+F66+F76+F85</f>
        <v>2030652813.7600002</v>
      </c>
      <c r="G86" s="87">
        <f>G31+G52+G66+G76+G85</f>
        <v>1988143908.0799999</v>
      </c>
      <c r="H86" s="59">
        <f>H31+H52+H66+H76+H85</f>
        <v>1986460729.5599999</v>
      </c>
      <c r="I86" s="58">
        <f>G86-H86</f>
        <v>1683178.5199999809</v>
      </c>
      <c r="J86" s="73">
        <f>H86/F86*100</f>
        <v>97.823749884739115</v>
      </c>
      <c r="K86" s="82"/>
      <c r="L86" s="52"/>
      <c r="M86" s="61"/>
    </row>
    <row r="87" spans="1:17" ht="21.75" customHeight="1" x14ac:dyDescent="0.25">
      <c r="A87" s="23"/>
      <c r="B87" s="17"/>
      <c r="C87" s="17"/>
      <c r="D87" s="105"/>
      <c r="E87" s="17"/>
      <c r="F87" s="115">
        <f>F86-F19-F29-F47-F48-F49-F50-F51-F64-F65</f>
        <v>1097482114.9600003</v>
      </c>
      <c r="G87" s="115">
        <f>G86-G19-G29-G47-G48-G49-G50-G51-G64-G65</f>
        <v>1086215757.96</v>
      </c>
      <c r="H87" s="116">
        <f>H86-H19-H29-H47-H48-H49-H50-H51-H64-H65</f>
        <v>1084546353.2400002</v>
      </c>
      <c r="I87" s="38">
        <f>G87-H87</f>
        <v>1669404.7199997902</v>
      </c>
      <c r="J87" s="143"/>
      <c r="K87" s="41"/>
      <c r="L87" s="52"/>
    </row>
    <row r="88" spans="1:17" ht="22.5" customHeight="1" x14ac:dyDescent="0.25">
      <c r="A88" s="159" t="s">
        <v>63</v>
      </c>
      <c r="B88" s="159"/>
      <c r="C88" s="159"/>
      <c r="D88" s="159"/>
      <c r="E88" s="159"/>
      <c r="F88" s="159"/>
      <c r="G88" s="159"/>
      <c r="H88" s="159"/>
      <c r="I88" s="159"/>
      <c r="J88" s="159"/>
      <c r="K88" s="41"/>
      <c r="L88" s="1"/>
    </row>
    <row r="89" spans="1:17" ht="13.5" customHeight="1" x14ac:dyDescent="0.25">
      <c r="A89" s="5"/>
      <c r="B89" s="5"/>
      <c r="C89" s="5"/>
      <c r="D89" s="107" t="s">
        <v>68</v>
      </c>
      <c r="E89" s="107"/>
      <c r="F89" s="113" t="e">
        <f>F86-F19-F47-F48-F49-#REF!-F50-F51-F63-F64-F65</f>
        <v>#REF!</v>
      </c>
      <c r="G89" s="113" t="e">
        <f>G86-G19-G47-G48-G49-#REF!-G50-G51-G63-G64-G65</f>
        <v>#REF!</v>
      </c>
      <c r="H89" s="113" t="e">
        <f>H86-H19-H47-H48-H49-#REF!-H50-H51-H63-H64-H65</f>
        <v>#REF!</v>
      </c>
      <c r="I89" s="66"/>
      <c r="J89" s="67"/>
      <c r="K89" s="41"/>
      <c r="L89" s="1"/>
      <c r="M89" s="52"/>
    </row>
    <row r="90" spans="1:17" ht="46.9" customHeight="1" x14ac:dyDescent="0.25">
      <c r="A90" s="160" t="s">
        <v>2</v>
      </c>
      <c r="B90" s="161"/>
      <c r="C90" s="161"/>
      <c r="D90" s="162"/>
      <c r="E90" s="49"/>
      <c r="F90" s="134" t="s">
        <v>1</v>
      </c>
      <c r="G90" s="134" t="s">
        <v>79</v>
      </c>
      <c r="H90" s="31" t="s">
        <v>89</v>
      </c>
      <c r="I90" s="38" t="e">
        <f t="shared" ref="I90:I91" si="5">G90-H90</f>
        <v>#VALUE!</v>
      </c>
      <c r="J90" s="41"/>
      <c r="K90" s="41"/>
      <c r="L90" s="5"/>
      <c r="M90" s="5"/>
      <c r="N90" s="52"/>
    </row>
    <row r="91" spans="1:17" ht="29.45" customHeight="1" x14ac:dyDescent="0.25">
      <c r="A91" s="163"/>
      <c r="B91" s="164"/>
      <c r="C91" s="164"/>
      <c r="D91" s="165"/>
      <c r="E91" s="50"/>
      <c r="F91" s="24">
        <f>G86</f>
        <v>1988143908.0799999</v>
      </c>
      <c r="G91" s="24">
        <f>H86</f>
        <v>1986460729.5599999</v>
      </c>
      <c r="H91" s="32">
        <f>F91-G91</f>
        <v>1683178.5199999809</v>
      </c>
      <c r="I91" s="38">
        <f t="shared" si="5"/>
        <v>1984777551.04</v>
      </c>
      <c r="J91" s="41"/>
      <c r="K91" s="41"/>
      <c r="L91" s="1"/>
      <c r="M91" s="101"/>
      <c r="N91" s="101"/>
      <c r="O91" s="5"/>
    </row>
    <row r="92" spans="1:17" ht="21.75" customHeight="1" x14ac:dyDescent="0.25">
      <c r="A92" s="25"/>
      <c r="B92" s="26"/>
      <c r="C92" s="26"/>
      <c r="D92" s="72" t="s">
        <v>68</v>
      </c>
      <c r="E92" s="68"/>
      <c r="F92" s="69" t="e">
        <f>F86-F19-#REF!-#REF!-F50</f>
        <v>#REF!</v>
      </c>
      <c r="G92" s="69" t="e">
        <f>G86-G19-G29-G47-G48-G49-#REF!-G50-G51-G63-G64-G65-G43</f>
        <v>#REF!</v>
      </c>
      <c r="H92" s="69" t="e">
        <f>H86-H19-H29-H47-H48-H49-#REF!-H50-H51-H63-H64-H65</f>
        <v>#REF!</v>
      </c>
      <c r="I92" s="70"/>
      <c r="J92" s="1"/>
      <c r="K92" s="1"/>
      <c r="L92" s="100"/>
      <c r="M92" s="101"/>
      <c r="N92" s="101"/>
      <c r="O92" s="101"/>
      <c r="P92" s="101"/>
      <c r="Q92" s="100"/>
    </row>
    <row r="93" spans="1:17" ht="21.75" customHeight="1" x14ac:dyDescent="0.25">
      <c r="A93" s="180" t="s">
        <v>91</v>
      </c>
      <c r="B93" s="167"/>
      <c r="C93" s="167"/>
      <c r="D93" s="167"/>
      <c r="E93" s="167"/>
      <c r="F93" s="167"/>
      <c r="G93" s="181"/>
      <c r="H93" s="181"/>
      <c r="I93" s="182" t="s">
        <v>90</v>
      </c>
      <c r="J93" s="183"/>
      <c r="K93" s="1"/>
      <c r="L93" s="100"/>
      <c r="M93" s="101"/>
      <c r="N93" s="101"/>
      <c r="O93" s="101"/>
      <c r="P93" s="101"/>
      <c r="Q93" s="100"/>
    </row>
    <row r="94" spans="1:17" ht="17.25" customHeight="1" x14ac:dyDescent="0.25">
      <c r="A94" s="25"/>
      <c r="B94" s="26"/>
      <c r="C94" s="26"/>
      <c r="D94" s="72"/>
      <c r="E94" s="68"/>
      <c r="F94" s="69"/>
      <c r="G94" s="69"/>
      <c r="H94" s="69"/>
      <c r="I94" s="70"/>
      <c r="J94" s="1"/>
      <c r="K94" s="1"/>
      <c r="L94" s="100"/>
      <c r="M94" s="101"/>
      <c r="N94" s="101"/>
      <c r="O94" s="101"/>
      <c r="P94" s="101"/>
      <c r="Q94" s="100"/>
    </row>
    <row r="95" spans="1:17" ht="23.25" customHeight="1" x14ac:dyDescent="0.25">
      <c r="A95" s="166" t="s">
        <v>46</v>
      </c>
      <c r="B95" s="167"/>
      <c r="C95" s="167"/>
      <c r="D95" s="167"/>
      <c r="E95" s="167"/>
      <c r="F95" s="118"/>
      <c r="G95" s="26"/>
      <c r="H95" s="76"/>
      <c r="I95" s="5"/>
      <c r="J95" s="1"/>
      <c r="K95" s="1"/>
      <c r="L95" s="100"/>
      <c r="M95" s="101"/>
      <c r="N95" s="101"/>
      <c r="O95" s="100"/>
    </row>
    <row r="96" spans="1:17" ht="23.25" customHeight="1" x14ac:dyDescent="0.3">
      <c r="A96" s="133" t="s">
        <v>80</v>
      </c>
      <c r="B96" s="119"/>
      <c r="C96" s="119"/>
      <c r="D96" s="119"/>
      <c r="E96" s="119"/>
      <c r="F96" s="118"/>
      <c r="G96" s="117"/>
      <c r="H96" s="25"/>
      <c r="I96" s="25" t="s">
        <v>47</v>
      </c>
      <c r="J96" s="5"/>
      <c r="K96" s="1"/>
      <c r="L96" s="100"/>
      <c r="M96" s="101"/>
      <c r="N96" s="101"/>
      <c r="O96" s="100"/>
    </row>
    <row r="97" spans="1:15" ht="18.75" x14ac:dyDescent="0.25">
      <c r="A97" s="133" t="s">
        <v>81</v>
      </c>
      <c r="B97" s="119"/>
      <c r="C97" s="119"/>
      <c r="D97" s="119"/>
      <c r="E97" s="119"/>
      <c r="F97" s="118"/>
      <c r="G97" s="26"/>
      <c r="H97" s="100"/>
      <c r="I97" s="5"/>
      <c r="J97" s="1"/>
      <c r="K97" s="1"/>
      <c r="L97" s="100"/>
      <c r="M97" s="102"/>
      <c r="N97" s="102"/>
      <c r="O97" s="100"/>
    </row>
    <row r="98" spans="1:15" ht="18.75" x14ac:dyDescent="0.25">
      <c r="I98" s="1"/>
      <c r="J98" s="1"/>
      <c r="K98" s="1"/>
      <c r="L98" s="100"/>
      <c r="M98" s="100"/>
      <c r="N98" s="100"/>
      <c r="O98" s="100"/>
    </row>
    <row r="99" spans="1:15" ht="18.75" x14ac:dyDescent="0.25">
      <c r="F99" s="71"/>
      <c r="I99" s="1"/>
      <c r="J99" s="1"/>
      <c r="K99" s="1"/>
      <c r="L99" s="100"/>
      <c r="M99" s="100"/>
      <c r="N99" s="100"/>
      <c r="O99" s="100"/>
    </row>
    <row r="100" spans="1:15" x14ac:dyDescent="0.25">
      <c r="F100" s="71"/>
      <c r="I100" s="1"/>
      <c r="J100" s="1"/>
      <c r="K100" s="1"/>
      <c r="L100" s="1"/>
    </row>
    <row r="101" spans="1:15" x14ac:dyDescent="0.25">
      <c r="F101" s="71"/>
      <c r="G101" s="71"/>
      <c r="I101" s="1"/>
      <c r="J101" s="1"/>
      <c r="K101" s="1"/>
      <c r="L101" s="1"/>
    </row>
    <row r="102" spans="1:15" x14ac:dyDescent="0.25">
      <c r="I102" s="1"/>
      <c r="J102" s="1"/>
      <c r="K102" s="1"/>
      <c r="L102" s="1"/>
    </row>
    <row r="103" spans="1:15" x14ac:dyDescent="0.25">
      <c r="I103" s="1"/>
      <c r="J103" s="1"/>
      <c r="K103" s="1"/>
      <c r="L103" s="1"/>
    </row>
    <row r="104" spans="1:15" x14ac:dyDescent="0.25">
      <c r="I104" s="1"/>
      <c r="J104" s="1"/>
      <c r="K104" s="1"/>
      <c r="L104" s="1"/>
    </row>
    <row r="105" spans="1:15" x14ac:dyDescent="0.25">
      <c r="I105" s="1"/>
      <c r="J105" s="1"/>
      <c r="K105" s="1"/>
      <c r="L105" s="1"/>
    </row>
    <row r="106" spans="1:15" ht="11.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5" ht="11.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5" ht="11.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5" ht="11.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5" ht="11.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5" ht="11.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5" ht="11.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</sheetData>
  <mergeCells count="20">
    <mergeCell ref="A88:J88"/>
    <mergeCell ref="A90:D90"/>
    <mergeCell ref="A91:D91"/>
    <mergeCell ref="A95:E95"/>
    <mergeCell ref="J15:J17"/>
    <mergeCell ref="A21:A29"/>
    <mergeCell ref="A32:A41"/>
    <mergeCell ref="A53:A64"/>
    <mergeCell ref="A67:A75"/>
    <mergeCell ref="A77:A84"/>
    <mergeCell ref="A93:F93"/>
    <mergeCell ref="I93:J93"/>
    <mergeCell ref="A3:I3"/>
    <mergeCell ref="A15:A17"/>
    <mergeCell ref="B15:E15"/>
    <mergeCell ref="F15:F17"/>
    <mergeCell ref="G15:G17"/>
    <mergeCell ref="H15:H17"/>
    <mergeCell ref="I15:I17"/>
    <mergeCell ref="B9:E9"/>
  </mergeCells>
  <pageMargins left="0.59055118110236227" right="3.937007874015748E-2" top="0.25833333333333336" bottom="0.19685039370078741" header="0" footer="0"/>
  <pageSetup paperSize="9" scale="71" fitToHeight="0" orientation="portrait" r:id="rId1"/>
  <rowBreaks count="1" manualBreakCount="1">
    <brk id="5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2023 год</vt:lpstr>
      <vt:lpstr>' 2023 год'!Область_печати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2024-01-10T11:58:15Z</cp:lastPrinted>
  <dcterms:created xsi:type="dcterms:W3CDTF">2015-04-08T13:05:55Z</dcterms:created>
  <dcterms:modified xsi:type="dcterms:W3CDTF">2024-01-11T15:20:18Z</dcterms:modified>
</cp:coreProperties>
</file>